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Superintendent's Annual Report\2015-2016 report\Reports to link\"/>
    </mc:Choice>
  </mc:AlternateContent>
  <bookViews>
    <workbookView xWindow="0" yWindow="0" windowWidth="21264" windowHeight="7440"/>
  </bookViews>
  <sheets>
    <sheet name="Rec for Pub Sch" sheetId="1" r:id="rId1"/>
    <sheet name="Sheet1" sheetId="7" r:id="rId2"/>
  </sheets>
  <definedNames>
    <definedName name="_Regression_Int" localSheetId="0" hidden="1">1</definedName>
    <definedName name="_xlnm.Print_Area" localSheetId="0">'Rec for Pub Sch'!$A$1:$M$51</definedName>
    <definedName name="Print_Area_MI" localSheetId="0">'Rec for Pub Sch'!$A$3:$E$84</definedName>
    <definedName name="_xlnm.Print_Titles" localSheetId="0">'Rec for Pub Sch'!$1:$2</definedName>
    <definedName name="Print_Titles_MI" localSheetId="0">'Rec for Pub Sch'!$1:$1</definedName>
  </definedNames>
  <calcPr calcId="152511"/>
</workbook>
</file>

<file path=xl/calcChain.xml><?xml version="1.0" encoding="utf-8"?>
<calcChain xmlns="http://schemas.openxmlformats.org/spreadsheetml/2006/main">
  <c r="M17" i="1" l="1"/>
  <c r="L41" i="1" l="1"/>
  <c r="L49" i="1" l="1"/>
  <c r="L17" i="1"/>
  <c r="L31" i="1"/>
  <c r="E31" i="1" l="1"/>
  <c r="L34" i="1" l="1"/>
  <c r="B2" i="7" l="1"/>
  <c r="F31" i="1"/>
  <c r="B1" i="7" s="1"/>
  <c r="L51" i="1"/>
  <c r="M31" i="1"/>
  <c r="B3" i="7" s="1"/>
  <c r="M34" i="1" l="1"/>
  <c r="B4" i="7"/>
</calcChain>
</file>

<file path=xl/sharedStrings.xml><?xml version="1.0" encoding="utf-8"?>
<sst xmlns="http://schemas.openxmlformats.org/spreadsheetml/2006/main" count="79" uniqueCount="75">
  <si>
    <t>Source of State Funds</t>
  </si>
  <si>
    <t>Homestead Exemption</t>
  </si>
  <si>
    <t>Severance Tax</t>
  </si>
  <si>
    <t>Chickasaw Funds</t>
  </si>
  <si>
    <t>Drivers Education</t>
  </si>
  <si>
    <t>School Ad Valorem Tax Reduction</t>
  </si>
  <si>
    <t>Education Enhancement Fund</t>
  </si>
  <si>
    <t>Vocational &amp; Technical Education</t>
  </si>
  <si>
    <t>Public School Building Fund</t>
  </si>
  <si>
    <t>Adult Education</t>
  </si>
  <si>
    <t>Child Nutrition</t>
  </si>
  <si>
    <t>Educable Children</t>
  </si>
  <si>
    <t>Other</t>
  </si>
  <si>
    <t>TOTAL STATE FUNDS</t>
  </si>
  <si>
    <t>Source of Federal Funds</t>
  </si>
  <si>
    <t>Wildlife Refuge</t>
  </si>
  <si>
    <t>E-Rate</t>
  </si>
  <si>
    <t>Flood Control</t>
  </si>
  <si>
    <t>Mineral Leases</t>
  </si>
  <si>
    <t>Social Services</t>
  </si>
  <si>
    <t>TVA</t>
  </si>
  <si>
    <t>National Forest</t>
  </si>
  <si>
    <t>TOTAL FEDERAL SOURCES</t>
  </si>
  <si>
    <t>Source of Local Funds</t>
  </si>
  <si>
    <t>Ad Valorem Taxes</t>
  </si>
  <si>
    <t>Tuition</t>
  </si>
  <si>
    <t>Transportation Fees</t>
  </si>
  <si>
    <t>Earnings on Investments</t>
  </si>
  <si>
    <t>Food Service</t>
  </si>
  <si>
    <t>Student Activity</t>
  </si>
  <si>
    <t>Community Service</t>
  </si>
  <si>
    <t>Other Revenue from Local Sources</t>
  </si>
  <si>
    <t>Intermediate Sources</t>
  </si>
  <si>
    <t>Operational Sixteenth Section</t>
  </si>
  <si>
    <t>TOTAL  LOCAL REVENUE</t>
  </si>
  <si>
    <t>TOTAL REVENUE RECEIPTS</t>
  </si>
  <si>
    <t>Nonrevenue Receipts</t>
  </si>
  <si>
    <t>Sale of Bonds</t>
  </si>
  <si>
    <t>Sale of Assets</t>
  </si>
  <si>
    <t>Inception of Capital Leases</t>
  </si>
  <si>
    <t>TOTAL NONREVENUE RECEIPTS</t>
  </si>
  <si>
    <t>Gaming Revenue</t>
  </si>
  <si>
    <t>Impact Aid - Maint. &amp; Operation</t>
  </si>
  <si>
    <t>Title III - Lang Instr. For LEP &amp; Immigrant</t>
  </si>
  <si>
    <t xml:space="preserve">Title I </t>
  </si>
  <si>
    <t>Work Force Investment Act</t>
  </si>
  <si>
    <t>21st Century</t>
  </si>
  <si>
    <t>MAEP &amp; Per Capita</t>
  </si>
  <si>
    <t>TOTAL REVENUE &amp; NONREV. RECEIPTS</t>
  </si>
  <si>
    <t>Title VI</t>
  </si>
  <si>
    <t>Title X-C Ed.for Homeless Children &amp; Youth</t>
  </si>
  <si>
    <t>Proceeds of Loans</t>
  </si>
  <si>
    <t>Insurance Loss Recoveries</t>
  </si>
  <si>
    <t>Restricted - Disaster Relief</t>
  </si>
  <si>
    <t>Additional Revenue</t>
  </si>
  <si>
    <t>TOTAL ADDITIONAL REVENUE</t>
  </si>
  <si>
    <t>Revenue in Lieu of Taxes</t>
  </si>
  <si>
    <t>Other Unrestricted</t>
  </si>
  <si>
    <t>Other Taxes</t>
  </si>
  <si>
    <t>Title II</t>
  </si>
  <si>
    <t>Other - Restricted</t>
  </si>
  <si>
    <t>EHA-Special Education</t>
  </si>
  <si>
    <t>Restricted - ARRA</t>
  </si>
  <si>
    <t>Local</t>
  </si>
  <si>
    <t>State</t>
  </si>
  <si>
    <t>Federal</t>
  </si>
  <si>
    <t>Sixteenth Section Principal</t>
  </si>
  <si>
    <t>FROM LOCAL, STATE &amp; FED SOURCES</t>
  </si>
  <si>
    <t>School Improvement 1003g</t>
  </si>
  <si>
    <t>2015-16 RECEIPTS FOR PUBLIC SCHOOLS</t>
  </si>
  <si>
    <t>-</t>
  </si>
  <si>
    <t>Migrant</t>
  </si>
  <si>
    <t>School to Careers</t>
  </si>
  <si>
    <t>Technology Literacy Challenge</t>
  </si>
  <si>
    <t>Note: Financial data was not submitted by the Charter Schools and therefore not represented on the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</si>
</sst>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name val="Courier"/>
    </font>
    <font>
      <sz val="24"/>
      <name val="Poor Richard"/>
      <family val="1"/>
    </font>
    <font>
      <sz val="9"/>
      <name val="Arial"/>
      <family val="2"/>
    </font>
    <font>
      <sz val="11"/>
      <name val="Arial"/>
      <family val="2"/>
    </font>
    <font>
      <sz val="11"/>
      <name val="Courier"/>
      <family val="3"/>
    </font>
    <font>
      <b/>
      <sz val="22"/>
      <name val="High Tower Text"/>
      <family val="1"/>
    </font>
    <font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 applyProtection="1">
      <alignment horizontal="centerContinuous"/>
    </xf>
    <xf numFmtId="0" fontId="2" fillId="0" borderId="0" xfId="0" applyFont="1"/>
    <xf numFmtId="37" fontId="2" fillId="0" borderId="0" xfId="0" applyNumberFormat="1" applyFont="1" applyProtection="1"/>
    <xf numFmtId="5" fontId="2" fillId="0" borderId="0" xfId="0" applyNumberFormat="1" applyFont="1"/>
    <xf numFmtId="0" fontId="3" fillId="0" borderId="0" xfId="0" applyFont="1"/>
    <xf numFmtId="0" fontId="4" fillId="0" borderId="0" xfId="0" applyFont="1"/>
    <xf numFmtId="5" fontId="3" fillId="0" borderId="0" xfId="0" applyNumberFormat="1" applyFont="1" applyProtection="1"/>
    <xf numFmtId="37" fontId="3" fillId="0" borderId="0" xfId="0" applyNumberFormat="1" applyFont="1" applyProtection="1"/>
    <xf numFmtId="0" fontId="5" fillId="0" borderId="0" xfId="0" applyFont="1" applyAlignment="1">
      <alignment horizontal="centerContinuous"/>
    </xf>
    <xf numFmtId="0" fontId="5" fillId="0" borderId="0" xfId="0" applyFont="1" applyAlignment="1" applyProtection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9" fillId="0" borderId="0" xfId="0" applyFont="1"/>
    <xf numFmtId="0" fontId="8" fillId="0" borderId="0" xfId="0" applyFont="1" applyAlignment="1" applyProtection="1">
      <alignment horizontal="left"/>
    </xf>
    <xf numFmtId="164" fontId="0" fillId="0" borderId="0" xfId="1" applyNumberFormat="1" applyFont="1"/>
    <xf numFmtId="42" fontId="3" fillId="0" borderId="0" xfId="0" applyNumberFormat="1" applyFont="1" applyFill="1" applyProtection="1"/>
    <xf numFmtId="0" fontId="4" fillId="0" borderId="0" xfId="0" applyFont="1" applyFill="1"/>
    <xf numFmtId="0" fontId="3" fillId="0" borderId="0" xfId="0" applyFont="1" applyFill="1"/>
    <xf numFmtId="42" fontId="3" fillId="0" borderId="0" xfId="0" applyNumberFormat="1" applyFont="1" applyFill="1" applyAlignment="1" applyProtection="1">
      <alignment horizontal="right"/>
    </xf>
    <xf numFmtId="41" fontId="3" fillId="0" borderId="0" xfId="0" applyNumberFormat="1" applyFont="1" applyFill="1" applyProtection="1"/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 applyProtection="1">
      <alignment horizontal="right"/>
    </xf>
    <xf numFmtId="0" fontId="7" fillId="0" borderId="0" xfId="0" applyFont="1" applyFill="1"/>
    <xf numFmtId="42" fontId="7" fillId="0" borderId="1" xfId="0" applyNumberFormat="1" applyFont="1" applyFill="1" applyBorder="1" applyAlignment="1">
      <alignment horizontal="right"/>
    </xf>
    <xf numFmtId="0" fontId="7" fillId="0" borderId="0" xfId="0" applyFont="1" applyFill="1" applyAlignment="1" applyProtection="1">
      <alignment horizontal="left"/>
    </xf>
    <xf numFmtId="5" fontId="4" fillId="0" borderId="0" xfId="0" applyNumberFormat="1" applyFont="1" applyFill="1"/>
    <xf numFmtId="37" fontId="3" fillId="0" borderId="0" xfId="0" applyNumberFormat="1" applyFont="1" applyFill="1" applyProtection="1"/>
    <xf numFmtId="42" fontId="7" fillId="0" borderId="1" xfId="0" applyNumberFormat="1" applyFont="1" applyFill="1" applyBorder="1" applyAlignment="1"/>
    <xf numFmtId="42" fontId="7" fillId="0" borderId="2" xfId="0" applyNumberFormat="1" applyFont="1" applyFill="1" applyBorder="1" applyAlignment="1"/>
    <xf numFmtId="42" fontId="7" fillId="0" borderId="3" xfId="0" applyNumberFormat="1" applyFont="1" applyBorder="1" applyAlignment="1"/>
    <xf numFmtId="0" fontId="7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10" fontId="7" fillId="0" borderId="0" xfId="0" applyNumberFormat="1" applyFont="1"/>
    <xf numFmtId="41" fontId="4" fillId="0" borderId="0" xfId="0" applyNumberFormat="1" applyFont="1"/>
    <xf numFmtId="10" fontId="3" fillId="0" borderId="0" xfId="0" applyNumberFormat="1" applyFont="1"/>
    <xf numFmtId="10" fontId="3" fillId="0" borderId="0" xfId="0" applyNumberFormat="1" applyFont="1" applyProtection="1"/>
    <xf numFmtId="41" fontId="3" fillId="0" borderId="0" xfId="0" applyNumberFormat="1" applyFont="1" applyFill="1"/>
    <xf numFmtId="10" fontId="7" fillId="0" borderId="0" xfId="0" applyNumberFormat="1" applyFont="1" applyProtection="1"/>
    <xf numFmtId="10" fontId="7" fillId="0" borderId="0" xfId="0" applyNumberFormat="1" applyFont="1" applyFill="1" applyAlignment="1">
      <alignment horizontal="right"/>
    </xf>
    <xf numFmtId="42" fontId="7" fillId="0" borderId="0" xfId="0" applyNumberFormat="1" applyFont="1" applyFill="1" applyBorder="1" applyAlignment="1"/>
    <xf numFmtId="10" fontId="0" fillId="0" borderId="0" xfId="0" applyNumberFormat="1"/>
    <xf numFmtId="10" fontId="3" fillId="0" borderId="0" xfId="0" applyNumberFormat="1" applyFont="1" applyFill="1" applyAlignment="1">
      <alignment horizontal="right"/>
    </xf>
    <xf numFmtId="4" fontId="3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right"/>
    </xf>
    <xf numFmtId="165" fontId="7" fillId="0" borderId="1" xfId="0" applyNumberFormat="1" applyFont="1" applyFill="1" applyBorder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CC9900"/>
      <color rgb="FF66FF33"/>
      <color rgb="FF00FFFF"/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Receipts for Public Schools</a:t>
            </a:r>
          </a:p>
        </c:rich>
      </c:tx>
      <c:layout>
        <c:manualLayout>
          <c:xMode val="edge"/>
          <c:yMode val="edge"/>
          <c:x val="0.14066997405671114"/>
          <c:y val="3.6006568697629478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46384872080089"/>
          <c:y val="0.22094926350245597"/>
          <c:w val="0.65072302558398565"/>
          <c:h val="0.66121112929623549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0000FF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2.2846782880463642E-3"/>
                  <c:y val="5.974957619075670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5728763673326959E-2"/>
                  <c:y val="-1.523304599393903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0767830321787809E-2"/>
                  <c:y val="-2.225381428318966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Sheet1!$A$1:$A$3</c:f>
              <c:strCache>
                <c:ptCount val="3"/>
                <c:pt idx="0">
                  <c:v>Federal</c:v>
                </c:pt>
                <c:pt idx="1">
                  <c:v>State</c:v>
                </c:pt>
                <c:pt idx="2">
                  <c:v>Local</c:v>
                </c:pt>
              </c:strCache>
            </c:strRef>
          </c:cat>
          <c:val>
            <c:numRef>
              <c:f>Sheet1!$B$1:$B$3</c:f>
              <c:numCache>
                <c:formatCode>0.00%</c:formatCode>
                <c:ptCount val="3"/>
                <c:pt idx="0">
                  <c:v>0.14859999999999998</c:v>
                </c:pt>
                <c:pt idx="1">
                  <c:v>0.51849999999999996</c:v>
                </c:pt>
                <c:pt idx="2">
                  <c:v>0.33289999999999997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33</xdr:row>
      <xdr:rowOff>28575</xdr:rowOff>
    </xdr:from>
    <xdr:to>
      <xdr:col>4</xdr:col>
      <xdr:colOff>1238250</xdr:colOff>
      <xdr:row>52</xdr:row>
      <xdr:rowOff>142875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58"/>
  <sheetViews>
    <sheetView showGridLines="0" tabSelected="1" zoomScaleNormal="100" workbookViewId="0">
      <selection activeCell="J39" sqref="J39"/>
    </sheetView>
  </sheetViews>
  <sheetFormatPr defaultColWidth="9.6640625" defaultRowHeight="12" x14ac:dyDescent="0.2"/>
  <cols>
    <col min="1" max="1" width="2.44140625" customWidth="1"/>
    <col min="4" max="4" width="20.44140625" customWidth="1"/>
    <col min="5" max="5" width="16.6640625" customWidth="1"/>
    <col min="6" max="6" width="8.6640625" customWidth="1"/>
    <col min="7" max="7" width="1.6640625" customWidth="1"/>
    <col min="8" max="8" width="4.88671875" customWidth="1"/>
    <col min="11" max="11" width="15.88671875" customWidth="1"/>
    <col min="12" max="12" width="16.21875" customWidth="1"/>
    <col min="13" max="13" width="9.44140625" customWidth="1"/>
    <col min="15" max="15" width="9.6640625" customWidth="1"/>
  </cols>
  <sheetData>
    <row r="1" spans="1:13" ht="30.75" customHeight="1" x14ac:dyDescent="0.55000000000000004">
      <c r="A1" s="12" t="s">
        <v>69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"/>
    </row>
    <row r="2" spans="1:13" ht="4.2" customHeight="1" x14ac:dyDescent="0.55000000000000004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3.8" x14ac:dyDescent="0.25">
      <c r="A3" s="32" t="s">
        <v>14</v>
      </c>
      <c r="B3" s="6"/>
      <c r="C3" s="6"/>
      <c r="D3" s="6"/>
      <c r="E3" s="45"/>
      <c r="F3" s="7"/>
      <c r="G3" s="7"/>
      <c r="H3" s="32" t="s">
        <v>0</v>
      </c>
      <c r="I3" s="6"/>
      <c r="J3" s="6"/>
      <c r="K3" s="6"/>
      <c r="L3" s="6"/>
      <c r="M3" s="6"/>
    </row>
    <row r="4" spans="1:13" ht="13.8" x14ac:dyDescent="0.25">
      <c r="A4" s="6"/>
      <c r="B4" s="33" t="s">
        <v>15</v>
      </c>
      <c r="C4" s="6"/>
      <c r="D4" s="6"/>
      <c r="E4" s="17">
        <v>40159.699999999997</v>
      </c>
      <c r="F4" s="18"/>
      <c r="G4" s="18"/>
      <c r="H4" s="19"/>
      <c r="I4" s="34" t="s">
        <v>1</v>
      </c>
      <c r="J4" s="19"/>
      <c r="K4" s="19"/>
      <c r="L4" s="20">
        <v>34292475.829999998</v>
      </c>
      <c r="M4" s="8"/>
    </row>
    <row r="5" spans="1:13" ht="13.8" x14ac:dyDescent="0.25">
      <c r="A5" s="6"/>
      <c r="B5" s="33" t="s">
        <v>16</v>
      </c>
      <c r="C5" s="6"/>
      <c r="D5" s="6"/>
      <c r="E5" s="21">
        <v>17969088.620000001</v>
      </c>
      <c r="F5" s="18"/>
      <c r="G5" s="18"/>
      <c r="H5" s="19"/>
      <c r="I5" s="34" t="s">
        <v>2</v>
      </c>
      <c r="J5" s="19"/>
      <c r="K5" s="19"/>
      <c r="L5" s="22">
        <v>192446.01</v>
      </c>
      <c r="M5" s="9"/>
    </row>
    <row r="6" spans="1:13" ht="13.8" x14ac:dyDescent="0.25">
      <c r="A6" s="6"/>
      <c r="B6" s="33" t="s">
        <v>42</v>
      </c>
      <c r="C6" s="6"/>
      <c r="D6" s="6"/>
      <c r="E6" s="21">
        <v>1699159.63</v>
      </c>
      <c r="F6" s="18"/>
      <c r="G6" s="18"/>
      <c r="H6" s="19"/>
      <c r="I6" s="34" t="s">
        <v>3</v>
      </c>
      <c r="J6" s="19"/>
      <c r="K6" s="19"/>
      <c r="L6" s="23">
        <v>16288454</v>
      </c>
      <c r="M6" s="9"/>
    </row>
    <row r="7" spans="1:13" ht="13.8" x14ac:dyDescent="0.25">
      <c r="A7" s="6"/>
      <c r="B7" s="33" t="s">
        <v>17</v>
      </c>
      <c r="C7" s="6"/>
      <c r="D7" s="6"/>
      <c r="E7" s="21">
        <v>105331.84</v>
      </c>
      <c r="F7" s="18"/>
      <c r="G7" s="18"/>
      <c r="H7" s="19"/>
      <c r="I7" s="34" t="s">
        <v>4</v>
      </c>
      <c r="J7" s="19"/>
      <c r="K7" s="19"/>
      <c r="L7" s="23">
        <v>1294114</v>
      </c>
      <c r="M7" s="9"/>
    </row>
    <row r="8" spans="1:13" ht="13.8" x14ac:dyDescent="0.25">
      <c r="A8" s="6"/>
      <c r="B8" s="33" t="s">
        <v>18</v>
      </c>
      <c r="C8" s="6"/>
      <c r="D8" s="6"/>
      <c r="E8" s="21">
        <v>1304.3</v>
      </c>
      <c r="F8" s="18"/>
      <c r="G8" s="18"/>
      <c r="H8" s="19"/>
      <c r="I8" s="34" t="s">
        <v>47</v>
      </c>
      <c r="J8" s="19"/>
      <c r="K8" s="19"/>
      <c r="L8" s="23">
        <v>2238772640.9000001</v>
      </c>
      <c r="M8" s="9"/>
    </row>
    <row r="9" spans="1:13" ht="13.8" x14ac:dyDescent="0.25">
      <c r="A9" s="6"/>
      <c r="B9" s="33" t="s">
        <v>57</v>
      </c>
      <c r="C9" s="6"/>
      <c r="D9" s="6"/>
      <c r="E9" s="21">
        <v>9220210.2100000009</v>
      </c>
      <c r="F9" s="18"/>
      <c r="G9" s="18"/>
      <c r="H9" s="19"/>
      <c r="I9" s="34" t="s">
        <v>5</v>
      </c>
      <c r="J9" s="19"/>
      <c r="K9" s="19"/>
      <c r="L9" s="23" t="s">
        <v>70</v>
      </c>
      <c r="M9" s="9"/>
    </row>
    <row r="10" spans="1:13" ht="13.8" x14ac:dyDescent="0.25">
      <c r="A10" s="6"/>
      <c r="B10" s="33" t="s">
        <v>43</v>
      </c>
      <c r="C10" s="6"/>
      <c r="D10" s="6"/>
      <c r="E10" s="21">
        <v>1153094.8500000001</v>
      </c>
      <c r="F10" s="18"/>
      <c r="G10" s="18"/>
      <c r="H10" s="19"/>
      <c r="I10" s="34" t="s">
        <v>6</v>
      </c>
      <c r="J10" s="19"/>
      <c r="K10" s="19"/>
      <c r="L10" s="23">
        <v>19821053.34</v>
      </c>
      <c r="M10" s="9"/>
    </row>
    <row r="11" spans="1:13" ht="13.8" x14ac:dyDescent="0.25">
      <c r="A11" s="6"/>
      <c r="B11" s="33" t="s">
        <v>44</v>
      </c>
      <c r="C11" s="6"/>
      <c r="D11" s="6"/>
      <c r="E11" s="21">
        <v>192032586.03</v>
      </c>
      <c r="F11" s="18"/>
      <c r="G11" s="18"/>
      <c r="H11" s="19"/>
      <c r="I11" s="34" t="s">
        <v>7</v>
      </c>
      <c r="J11" s="19"/>
      <c r="K11" s="19"/>
      <c r="L11" s="23">
        <v>39158455.560000002</v>
      </c>
      <c r="M11" s="9"/>
    </row>
    <row r="12" spans="1:13" ht="13.8" x14ac:dyDescent="0.25">
      <c r="A12" s="6"/>
      <c r="B12" s="33" t="s">
        <v>68</v>
      </c>
      <c r="E12" s="21">
        <v>153318.85999999999</v>
      </c>
      <c r="F12" s="18"/>
      <c r="G12" s="18"/>
      <c r="H12" s="19"/>
      <c r="I12" s="34" t="s">
        <v>8</v>
      </c>
      <c r="J12" s="19"/>
      <c r="K12" s="19"/>
      <c r="L12" s="23" t="s">
        <v>70</v>
      </c>
      <c r="M12" s="9"/>
    </row>
    <row r="13" spans="1:13" ht="13.8" x14ac:dyDescent="0.25">
      <c r="A13" s="6"/>
      <c r="B13" s="33" t="s">
        <v>71</v>
      </c>
      <c r="C13" s="6"/>
      <c r="D13" s="6"/>
      <c r="E13" s="23">
        <v>1168</v>
      </c>
      <c r="F13" s="18"/>
      <c r="G13" s="18"/>
      <c r="H13" s="19"/>
      <c r="I13" s="34" t="s">
        <v>9</v>
      </c>
      <c r="J13" s="19"/>
      <c r="K13" s="19"/>
      <c r="L13" s="23">
        <v>312916.02</v>
      </c>
      <c r="M13" s="9"/>
    </row>
    <row r="14" spans="1:13" ht="13.8" x14ac:dyDescent="0.25">
      <c r="A14" s="6"/>
      <c r="B14" s="33" t="s">
        <v>49</v>
      </c>
      <c r="C14" s="6"/>
      <c r="D14" s="6"/>
      <c r="E14" s="21">
        <v>4722031.59</v>
      </c>
      <c r="F14" s="18"/>
      <c r="G14" s="18"/>
      <c r="H14" s="19"/>
      <c r="I14" s="34" t="s">
        <v>10</v>
      </c>
      <c r="J14" s="19"/>
      <c r="K14" s="19"/>
      <c r="L14" s="23">
        <v>2946325.27</v>
      </c>
      <c r="M14" s="9"/>
    </row>
    <row r="15" spans="1:13" ht="13.8" x14ac:dyDescent="0.25">
      <c r="A15" s="6"/>
      <c r="B15" s="33" t="s">
        <v>19</v>
      </c>
      <c r="C15" s="6"/>
      <c r="D15" s="6"/>
      <c r="E15" s="21">
        <v>10068.370000000001</v>
      </c>
      <c r="F15" s="18"/>
      <c r="G15" s="18"/>
      <c r="H15" s="19"/>
      <c r="I15" s="34" t="s">
        <v>11</v>
      </c>
      <c r="J15" s="19"/>
      <c r="K15" s="19"/>
      <c r="L15" s="23">
        <v>4378908.9000000004</v>
      </c>
      <c r="M15" s="9"/>
    </row>
    <row r="16" spans="1:13" ht="13.8" x14ac:dyDescent="0.25">
      <c r="A16" s="6"/>
      <c r="B16" s="33" t="s">
        <v>61</v>
      </c>
      <c r="C16" s="6"/>
      <c r="D16" s="6"/>
      <c r="E16" s="21">
        <v>112132150.90000001</v>
      </c>
      <c r="F16" s="18"/>
      <c r="G16" s="18"/>
      <c r="H16" s="19"/>
      <c r="I16" s="34" t="s">
        <v>12</v>
      </c>
      <c r="J16" s="19"/>
      <c r="K16" s="19"/>
      <c r="L16" s="23">
        <v>54157182.940000013</v>
      </c>
      <c r="M16" s="9"/>
    </row>
    <row r="17" spans="1:13" ht="18" customHeight="1" thickBot="1" x14ac:dyDescent="0.3">
      <c r="A17" s="7"/>
      <c r="B17" s="33" t="s">
        <v>9</v>
      </c>
      <c r="C17" s="6"/>
      <c r="D17" s="6"/>
      <c r="E17" s="21">
        <v>1142865.17</v>
      </c>
      <c r="F17" s="18"/>
      <c r="G17" s="18"/>
      <c r="H17" s="26" t="s">
        <v>13</v>
      </c>
      <c r="I17" s="24"/>
      <c r="J17" s="24"/>
      <c r="K17" s="24"/>
      <c r="L17" s="25">
        <f>SUM(L4:L16)</f>
        <v>2411614972.7700005</v>
      </c>
      <c r="M17" s="35">
        <f>ROUNDDOWN(L17/L34,4)</f>
        <v>0.51849999999999996</v>
      </c>
    </row>
    <row r="18" spans="1:13" ht="14.4" thickTop="1" x14ac:dyDescent="0.25">
      <c r="A18" s="6"/>
      <c r="B18" s="33" t="s">
        <v>7</v>
      </c>
      <c r="C18" s="6"/>
      <c r="D18" s="6"/>
      <c r="E18" s="21">
        <v>5883303.1600000001</v>
      </c>
      <c r="F18" s="18"/>
      <c r="G18" s="18"/>
      <c r="H18" s="18"/>
      <c r="I18" s="18"/>
      <c r="J18" s="18"/>
      <c r="K18" s="18"/>
      <c r="L18" s="23"/>
      <c r="M18" s="36"/>
    </row>
    <row r="19" spans="1:13" ht="13.8" x14ac:dyDescent="0.25">
      <c r="A19" s="6"/>
      <c r="B19" s="33" t="s">
        <v>73</v>
      </c>
      <c r="C19" s="6"/>
      <c r="D19" s="6"/>
      <c r="E19" s="21">
        <v>333984</v>
      </c>
      <c r="F19" s="18"/>
      <c r="G19" s="18"/>
      <c r="H19" s="26" t="s">
        <v>23</v>
      </c>
      <c r="I19" s="19"/>
      <c r="J19" s="19"/>
      <c r="K19" s="19"/>
      <c r="L19" s="19"/>
      <c r="M19" s="37"/>
    </row>
    <row r="20" spans="1:13" ht="13.8" x14ac:dyDescent="0.25">
      <c r="A20" s="6"/>
      <c r="B20" s="33" t="s">
        <v>10</v>
      </c>
      <c r="C20" s="6"/>
      <c r="D20" s="6"/>
      <c r="E20" s="21">
        <v>257946368.12</v>
      </c>
      <c r="F20" s="18"/>
      <c r="G20" s="18"/>
      <c r="H20" s="19"/>
      <c r="I20" s="34" t="s">
        <v>24</v>
      </c>
      <c r="J20" s="19"/>
      <c r="K20" s="19"/>
      <c r="L20" s="17">
        <v>1347263067.6199999</v>
      </c>
      <c r="M20" s="38"/>
    </row>
    <row r="21" spans="1:13" ht="13.8" x14ac:dyDescent="0.25">
      <c r="A21" s="6"/>
      <c r="B21" s="33" t="s">
        <v>59</v>
      </c>
      <c r="C21" s="6"/>
      <c r="D21" s="6"/>
      <c r="E21" s="21">
        <v>31295200.84</v>
      </c>
      <c r="F21" s="18"/>
      <c r="G21" s="18"/>
      <c r="H21" s="18"/>
      <c r="I21" s="34" t="s">
        <v>58</v>
      </c>
      <c r="J21" s="19"/>
      <c r="K21" s="19"/>
      <c r="L21" s="23">
        <v>2535131.7599999998</v>
      </c>
      <c r="M21" s="7"/>
    </row>
    <row r="22" spans="1:13" ht="13.8" x14ac:dyDescent="0.25">
      <c r="A22" s="6"/>
      <c r="B22" s="33" t="s">
        <v>45</v>
      </c>
      <c r="C22" s="6"/>
      <c r="D22" s="6"/>
      <c r="E22" s="21">
        <v>25559.74</v>
      </c>
      <c r="F22" s="18"/>
      <c r="G22" s="18"/>
      <c r="H22" s="19"/>
      <c r="I22" s="19" t="s">
        <v>56</v>
      </c>
      <c r="J22" s="18"/>
      <c r="K22" s="18"/>
      <c r="L22" s="23">
        <v>17413712.600000001</v>
      </c>
      <c r="M22" s="38"/>
    </row>
    <row r="23" spans="1:13" ht="13.8" x14ac:dyDescent="0.25">
      <c r="A23" s="6"/>
      <c r="B23" s="33" t="s">
        <v>72</v>
      </c>
      <c r="C23" s="6"/>
      <c r="D23" s="6"/>
      <c r="E23" s="21">
        <v>23463.8</v>
      </c>
      <c r="F23" s="18"/>
      <c r="G23" s="18"/>
      <c r="H23" s="19"/>
      <c r="I23" s="34" t="s">
        <v>25</v>
      </c>
      <c r="J23" s="19"/>
      <c r="K23" s="19"/>
      <c r="L23" s="23">
        <v>10191890.9</v>
      </c>
      <c r="M23" s="38"/>
    </row>
    <row r="24" spans="1:13" ht="13.8" x14ac:dyDescent="0.25">
      <c r="A24" s="6"/>
      <c r="B24" s="33" t="s">
        <v>50</v>
      </c>
      <c r="C24" s="7"/>
      <c r="D24" s="7"/>
      <c r="E24" s="21">
        <v>761564.24</v>
      </c>
      <c r="F24" s="18"/>
      <c r="G24" s="18"/>
      <c r="H24" s="19"/>
      <c r="I24" s="34" t="s">
        <v>26</v>
      </c>
      <c r="J24" s="19"/>
      <c r="K24" s="19"/>
      <c r="L24" s="23">
        <v>2509295.7000000002</v>
      </c>
      <c r="M24" s="38"/>
    </row>
    <row r="25" spans="1:13" ht="13.8" x14ac:dyDescent="0.25">
      <c r="A25" s="6"/>
      <c r="B25" s="33" t="s">
        <v>46</v>
      </c>
      <c r="C25" s="7"/>
      <c r="D25" s="7"/>
      <c r="E25" s="21">
        <v>13834610.279999999</v>
      </c>
      <c r="F25" s="18"/>
      <c r="G25" s="18"/>
      <c r="H25" s="19"/>
      <c r="I25" s="34" t="s">
        <v>27</v>
      </c>
      <c r="J25" s="19"/>
      <c r="K25" s="19"/>
      <c r="L25" s="23">
        <v>6991142.8999999994</v>
      </c>
      <c r="M25" s="38"/>
    </row>
    <row r="26" spans="1:13" ht="13.8" x14ac:dyDescent="0.25">
      <c r="A26" s="6"/>
      <c r="B26" s="33" t="s">
        <v>53</v>
      </c>
      <c r="C26" s="7"/>
      <c r="D26" s="7"/>
      <c r="E26" s="39">
        <v>2934609.15</v>
      </c>
      <c r="F26" s="18"/>
      <c r="G26" s="18"/>
      <c r="H26" s="19"/>
      <c r="I26" s="34" t="s">
        <v>28</v>
      </c>
      <c r="J26" s="19"/>
      <c r="K26" s="19"/>
      <c r="L26" s="23">
        <v>42965327.900000006</v>
      </c>
      <c r="M26" s="38"/>
    </row>
    <row r="27" spans="1:13" ht="13.8" x14ac:dyDescent="0.25">
      <c r="A27" s="6"/>
      <c r="B27" s="33" t="s">
        <v>62</v>
      </c>
      <c r="C27" s="7"/>
      <c r="D27" s="7"/>
      <c r="E27" s="39">
        <v>533322.48</v>
      </c>
      <c r="F27" s="18"/>
      <c r="G27" s="18"/>
      <c r="H27" s="19"/>
      <c r="I27" s="34" t="s">
        <v>29</v>
      </c>
      <c r="J27" s="19"/>
      <c r="K27" s="19"/>
      <c r="L27" s="23">
        <v>61239112.529999986</v>
      </c>
      <c r="M27" s="38"/>
    </row>
    <row r="28" spans="1:13" ht="13.8" x14ac:dyDescent="0.25">
      <c r="A28" s="6"/>
      <c r="B28" s="33" t="s">
        <v>20</v>
      </c>
      <c r="C28" s="6"/>
      <c r="D28" s="6"/>
      <c r="E28" s="21">
        <v>4526590.68</v>
      </c>
      <c r="F28" s="18"/>
      <c r="G28" s="18"/>
      <c r="H28" s="19"/>
      <c r="I28" s="34" t="s">
        <v>30</v>
      </c>
      <c r="J28" s="19"/>
      <c r="K28" s="19"/>
      <c r="L28" s="23">
        <v>2358320.0700000003</v>
      </c>
      <c r="M28" s="38"/>
    </row>
    <row r="29" spans="1:13" ht="13.8" x14ac:dyDescent="0.25">
      <c r="A29" s="7"/>
      <c r="B29" s="33" t="s">
        <v>21</v>
      </c>
      <c r="C29" s="6"/>
      <c r="D29" s="6"/>
      <c r="E29" s="21">
        <v>3426463.94</v>
      </c>
      <c r="F29" s="18"/>
      <c r="G29" s="18"/>
      <c r="H29" s="18"/>
      <c r="I29" s="34" t="s">
        <v>31</v>
      </c>
      <c r="J29" s="19"/>
      <c r="K29" s="19"/>
      <c r="L29" s="23">
        <v>38600425.939999998</v>
      </c>
      <c r="M29" s="38"/>
    </row>
    <row r="30" spans="1:13" ht="13.8" x14ac:dyDescent="0.25">
      <c r="A30" s="7"/>
      <c r="B30" s="33" t="s">
        <v>60</v>
      </c>
      <c r="C30" s="6"/>
      <c r="D30" s="6"/>
      <c r="E30" s="21">
        <v>28809436.620000005</v>
      </c>
      <c r="G30" s="18"/>
      <c r="H30" s="18"/>
      <c r="I30" s="34" t="s">
        <v>41</v>
      </c>
      <c r="J30" s="19"/>
      <c r="K30" s="19"/>
      <c r="L30" s="21">
        <v>15992285.119999999</v>
      </c>
      <c r="M30" s="7"/>
    </row>
    <row r="31" spans="1:13" ht="18" customHeight="1" thickBot="1" x14ac:dyDescent="0.3">
      <c r="A31" s="32" t="s">
        <v>22</v>
      </c>
      <c r="E31" s="48">
        <f>SUM(E4:E30)</f>
        <v>690717015.12000012</v>
      </c>
      <c r="F31" s="41">
        <f>ROUNDUP(SUM(E31/L34),4)</f>
        <v>0.14859999999999998</v>
      </c>
      <c r="G31" s="18"/>
      <c r="H31" s="26" t="s">
        <v>34</v>
      </c>
      <c r="I31" s="24"/>
      <c r="J31" s="24"/>
      <c r="K31" s="24"/>
      <c r="L31" s="29">
        <f>SUM(L20:L30)</f>
        <v>1548059713.04</v>
      </c>
      <c r="M31" s="40">
        <f>ROUND(L31/L34,4)</f>
        <v>0.33289999999999997</v>
      </c>
    </row>
    <row r="32" spans="1:13" ht="14.4" thickTop="1" x14ac:dyDescent="0.25">
      <c r="G32" s="18"/>
      <c r="H32" s="18"/>
      <c r="I32" s="18"/>
      <c r="J32" s="18"/>
      <c r="K32" s="18"/>
      <c r="L32" s="18"/>
      <c r="M32" s="38"/>
    </row>
    <row r="33" spans="1:14" ht="13.8" x14ac:dyDescent="0.25">
      <c r="A33" s="6"/>
      <c r="B33" s="7"/>
      <c r="C33" s="7"/>
      <c r="D33" s="7"/>
      <c r="E33" s="18"/>
      <c r="F33" s="18"/>
      <c r="G33" s="18"/>
      <c r="H33" s="26" t="s">
        <v>35</v>
      </c>
      <c r="I33" s="24"/>
      <c r="J33" s="24"/>
      <c r="K33" s="24"/>
      <c r="L33" s="18"/>
      <c r="M33" s="7"/>
    </row>
    <row r="34" spans="1:14" ht="14.4" thickBot="1" x14ac:dyDescent="0.3">
      <c r="B34" s="7"/>
      <c r="C34" s="7"/>
      <c r="D34" s="7"/>
      <c r="E34" s="27"/>
      <c r="F34" s="18"/>
      <c r="H34" s="24" t="s">
        <v>67</v>
      </c>
      <c r="I34" s="18"/>
      <c r="J34" s="18"/>
      <c r="K34" s="18"/>
      <c r="L34" s="30">
        <f>SUM(L17+L31+E31)</f>
        <v>4650391700.9300003</v>
      </c>
      <c r="M34" s="35">
        <f>SUM(M17+M31+F31)</f>
        <v>0.99999999999999989</v>
      </c>
    </row>
    <row r="35" spans="1:14" ht="18" customHeight="1" thickTop="1" x14ac:dyDescent="0.25">
      <c r="A35" s="7"/>
      <c r="B35" s="7"/>
      <c r="C35" s="7"/>
      <c r="D35" s="7"/>
      <c r="E35" s="7"/>
      <c r="F35" s="9"/>
      <c r="G35" s="41"/>
      <c r="H35" s="24"/>
      <c r="I35" s="18"/>
      <c r="J35" s="18"/>
      <c r="K35" s="18"/>
      <c r="L35" s="42"/>
      <c r="M35" s="7"/>
    </row>
    <row r="36" spans="1:14" ht="13.8" x14ac:dyDescent="0.25">
      <c r="A36" s="7"/>
      <c r="B36" s="7"/>
      <c r="C36" s="7"/>
      <c r="D36" s="7"/>
      <c r="E36" s="7"/>
      <c r="F36" s="9"/>
      <c r="G36" s="18"/>
      <c r="H36" s="18"/>
      <c r="I36" s="18"/>
      <c r="J36" s="18"/>
      <c r="K36" s="18"/>
      <c r="L36" s="18"/>
    </row>
    <row r="37" spans="1:14" ht="13.8" x14ac:dyDescent="0.25">
      <c r="A37" s="7"/>
      <c r="B37" s="7"/>
      <c r="C37" s="7"/>
      <c r="D37" s="7"/>
      <c r="E37" s="7"/>
      <c r="F37" s="9"/>
      <c r="G37" s="18"/>
      <c r="H37" s="24" t="s">
        <v>54</v>
      </c>
      <c r="I37" s="24"/>
      <c r="J37" s="24"/>
      <c r="K37" s="24"/>
      <c r="L37" s="18"/>
      <c r="M37" s="7"/>
      <c r="N37" s="6"/>
    </row>
    <row r="38" spans="1:14" ht="13.8" x14ac:dyDescent="0.25">
      <c r="A38" s="7"/>
      <c r="B38" s="7"/>
      <c r="C38" s="7"/>
      <c r="D38" s="7"/>
      <c r="E38" s="7"/>
      <c r="F38" s="9"/>
      <c r="G38" s="9"/>
      <c r="H38" s="18"/>
      <c r="I38" s="34" t="s">
        <v>32</v>
      </c>
      <c r="J38" s="19"/>
      <c r="K38" s="19"/>
      <c r="L38" s="17">
        <v>145363.10999999999</v>
      </c>
      <c r="M38" s="7"/>
      <c r="N38" s="6"/>
    </row>
    <row r="39" spans="1:14" ht="13.8" x14ac:dyDescent="0.25">
      <c r="A39" s="7"/>
      <c r="B39" s="7"/>
      <c r="C39" s="7"/>
      <c r="D39" s="7"/>
      <c r="E39" s="7"/>
      <c r="F39" s="9"/>
      <c r="G39" s="9"/>
      <c r="H39" s="7"/>
      <c r="I39" s="33" t="s">
        <v>33</v>
      </c>
      <c r="J39" s="6"/>
      <c r="K39" s="6"/>
      <c r="L39" s="21">
        <v>45793884.659999989</v>
      </c>
      <c r="M39" s="7"/>
      <c r="N39" s="6"/>
    </row>
    <row r="40" spans="1:14" ht="13.8" x14ac:dyDescent="0.25">
      <c r="A40" s="7"/>
      <c r="B40" s="7"/>
      <c r="C40" s="7"/>
      <c r="D40" s="7"/>
      <c r="E40" s="7"/>
      <c r="F40" s="9"/>
      <c r="G40" s="9"/>
      <c r="H40" s="7"/>
      <c r="I40" s="33" t="s">
        <v>66</v>
      </c>
      <c r="J40" s="7"/>
      <c r="K40" s="7"/>
      <c r="L40" s="21">
        <v>19234088.659999996</v>
      </c>
      <c r="M40" s="7"/>
    </row>
    <row r="41" spans="1:14" ht="18" customHeight="1" thickBot="1" x14ac:dyDescent="0.3">
      <c r="A41" s="7"/>
      <c r="B41" s="7"/>
      <c r="C41" s="7"/>
      <c r="D41" s="7"/>
      <c r="E41" s="7"/>
      <c r="F41" s="9"/>
      <c r="G41" s="9"/>
      <c r="H41" s="13" t="s">
        <v>55</v>
      </c>
      <c r="I41" s="7"/>
      <c r="J41" s="7"/>
      <c r="K41" s="7"/>
      <c r="L41" s="29">
        <f>SUM(L38:L40)</f>
        <v>65173336.429999985</v>
      </c>
      <c r="M41" s="7"/>
    </row>
    <row r="42" spans="1:14" ht="14.4" thickTop="1" x14ac:dyDescent="0.25">
      <c r="A42" s="7"/>
      <c r="B42" s="7"/>
      <c r="C42" s="7"/>
      <c r="D42" s="7"/>
      <c r="E42" s="7"/>
      <c r="F42" s="9"/>
      <c r="G42" s="9"/>
      <c r="H42" s="7"/>
      <c r="I42" s="7"/>
      <c r="J42" s="7"/>
      <c r="K42" s="7"/>
      <c r="L42" s="18"/>
      <c r="M42" s="7"/>
    </row>
    <row r="43" spans="1:14" ht="13.8" x14ac:dyDescent="0.25">
      <c r="A43" s="7"/>
      <c r="B43" s="7"/>
      <c r="C43" s="7"/>
      <c r="D43" s="7"/>
      <c r="E43" s="7"/>
      <c r="F43" s="9"/>
      <c r="G43" s="9"/>
      <c r="H43" s="32" t="s">
        <v>36</v>
      </c>
      <c r="I43" s="6"/>
      <c r="J43" s="6"/>
      <c r="K43" s="6"/>
      <c r="L43" s="19"/>
      <c r="M43" s="7"/>
    </row>
    <row r="44" spans="1:14" ht="13.8" x14ac:dyDescent="0.25">
      <c r="A44" s="7"/>
      <c r="B44" s="7"/>
      <c r="C44" s="7"/>
      <c r="D44" s="7"/>
      <c r="E44" s="7"/>
      <c r="F44" s="9"/>
      <c r="G44" s="9"/>
      <c r="H44" s="6"/>
      <c r="I44" s="33" t="s">
        <v>37</v>
      </c>
      <c r="J44" s="6"/>
      <c r="K44" s="6"/>
      <c r="L44" s="17">
        <v>141743494.31</v>
      </c>
      <c r="M44" s="7"/>
    </row>
    <row r="45" spans="1:14" ht="13.8" x14ac:dyDescent="0.25">
      <c r="A45" s="7"/>
      <c r="B45" s="7"/>
      <c r="C45" s="7"/>
      <c r="D45" s="7"/>
      <c r="E45" s="7"/>
      <c r="F45" s="9"/>
      <c r="G45" s="9"/>
      <c r="H45" s="6"/>
      <c r="I45" s="33" t="s">
        <v>51</v>
      </c>
      <c r="J45" s="6"/>
      <c r="K45" s="6"/>
      <c r="L45" s="28">
        <v>83812059.989999995</v>
      </c>
      <c r="M45" s="7"/>
    </row>
    <row r="46" spans="1:14" ht="13.8" x14ac:dyDescent="0.25">
      <c r="A46" s="7"/>
      <c r="B46" s="7"/>
      <c r="C46" s="7"/>
      <c r="D46" s="7"/>
      <c r="E46" s="7"/>
      <c r="F46" s="9"/>
      <c r="G46" s="9"/>
      <c r="H46" s="6"/>
      <c r="I46" s="33" t="s">
        <v>39</v>
      </c>
      <c r="J46" s="6"/>
      <c r="K46" s="6"/>
      <c r="L46" s="28">
        <v>58920985.489999995</v>
      </c>
      <c r="M46" s="7"/>
    </row>
    <row r="47" spans="1:14" ht="13.8" x14ac:dyDescent="0.25">
      <c r="A47" s="7"/>
      <c r="F47" s="4"/>
      <c r="G47" s="9"/>
      <c r="H47" s="6"/>
      <c r="I47" s="33" t="s">
        <v>52</v>
      </c>
      <c r="J47" s="6"/>
      <c r="K47" s="6"/>
      <c r="L47" s="28">
        <v>18297625.34</v>
      </c>
      <c r="M47" s="14"/>
    </row>
    <row r="48" spans="1:14" ht="13.8" x14ac:dyDescent="0.25">
      <c r="A48" s="7"/>
      <c r="F48" s="4"/>
      <c r="G48" s="9"/>
      <c r="H48" s="6"/>
      <c r="I48" s="33" t="s">
        <v>38</v>
      </c>
      <c r="J48" s="6"/>
      <c r="K48" s="6"/>
      <c r="L48" s="28">
        <v>3481976.62</v>
      </c>
      <c r="M48" s="14"/>
    </row>
    <row r="49" spans="1:13" ht="18" customHeight="1" thickBot="1" x14ac:dyDescent="0.3">
      <c r="F49" s="4"/>
      <c r="G49" s="9"/>
      <c r="H49" s="32" t="s">
        <v>40</v>
      </c>
      <c r="I49" s="13"/>
      <c r="J49" s="13"/>
      <c r="K49" s="13"/>
      <c r="L49" s="29">
        <f>SUM(L44:L48)</f>
        <v>306256141.75</v>
      </c>
      <c r="M49" s="14"/>
    </row>
    <row r="50" spans="1:13" ht="18" customHeight="1" thickTop="1" x14ac:dyDescent="0.25">
      <c r="F50" s="4"/>
      <c r="G50" s="4"/>
      <c r="H50" s="6"/>
      <c r="I50" s="6"/>
      <c r="J50" s="6"/>
      <c r="K50" s="6"/>
      <c r="L50" s="6"/>
    </row>
    <row r="51" spans="1:13" ht="18" customHeight="1" thickBot="1" x14ac:dyDescent="0.3">
      <c r="F51" s="4"/>
      <c r="G51" s="4"/>
      <c r="H51" s="32" t="s">
        <v>48</v>
      </c>
      <c r="I51" s="13"/>
      <c r="J51" s="13"/>
      <c r="K51" s="47"/>
      <c r="L51" s="31">
        <f>+L34+L41+L49</f>
        <v>5021821179.1100006</v>
      </c>
    </row>
    <row r="52" spans="1:13" ht="13.2" x14ac:dyDescent="0.25">
      <c r="A52" s="46" t="s">
        <v>74</v>
      </c>
      <c r="F52" s="4"/>
      <c r="G52" s="4"/>
      <c r="H52" s="14"/>
      <c r="I52" s="14"/>
      <c r="J52" s="14"/>
      <c r="K52" s="14"/>
      <c r="L52" s="14"/>
    </row>
    <row r="53" spans="1:13" ht="13.2" x14ac:dyDescent="0.25">
      <c r="F53" s="4"/>
      <c r="G53" s="4"/>
      <c r="H53" s="15"/>
      <c r="I53" s="14"/>
      <c r="J53" s="14"/>
      <c r="K53" s="14"/>
      <c r="L53" s="14"/>
    </row>
    <row r="54" spans="1:13" x14ac:dyDescent="0.2">
      <c r="F54" s="5"/>
      <c r="G54" s="4"/>
      <c r="H54" s="3"/>
      <c r="L54" s="16"/>
    </row>
    <row r="55" spans="1:13" x14ac:dyDescent="0.2">
      <c r="B55" s="3"/>
      <c r="C55" s="3"/>
      <c r="D55" s="3"/>
      <c r="E55" s="3"/>
      <c r="F55" s="3"/>
      <c r="G55" s="4"/>
      <c r="H55" s="3"/>
      <c r="L55" s="16"/>
    </row>
    <row r="56" spans="1:13" x14ac:dyDescent="0.2">
      <c r="G56" s="4"/>
      <c r="H56" s="3"/>
      <c r="L56" s="16"/>
    </row>
    <row r="57" spans="1:13" x14ac:dyDescent="0.2">
      <c r="A57" s="3"/>
      <c r="G57" s="5"/>
      <c r="H57" s="3"/>
      <c r="L57" s="16"/>
    </row>
    <row r="58" spans="1:13" x14ac:dyDescent="0.2">
      <c r="G58" s="3"/>
      <c r="H58" s="3"/>
    </row>
  </sheetData>
  <phoneticPr fontId="0" type="noConversion"/>
  <pageMargins left="0.6" right="0.25" top="0.74" bottom="0.5" header="0.25" footer="0"/>
  <pageSetup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" sqref="B1"/>
    </sheetView>
  </sheetViews>
  <sheetFormatPr defaultRowHeight="12" x14ac:dyDescent="0.2"/>
  <sheetData>
    <row r="1" spans="1:2" ht="13.8" x14ac:dyDescent="0.25">
      <c r="A1" s="33" t="s">
        <v>65</v>
      </c>
      <c r="B1" s="44">
        <f>'Rec for Pub Sch'!$F$31</f>
        <v>0.14859999999999998</v>
      </c>
    </row>
    <row r="2" spans="1:2" ht="13.8" x14ac:dyDescent="0.25">
      <c r="A2" s="33" t="s">
        <v>64</v>
      </c>
      <c r="B2" s="37">
        <f>'Rec for Pub Sch'!M17</f>
        <v>0.51849999999999996</v>
      </c>
    </row>
    <row r="3" spans="1:2" ht="13.8" x14ac:dyDescent="0.25">
      <c r="A3" s="33" t="s">
        <v>63</v>
      </c>
      <c r="B3" s="38">
        <f>'Rec for Pub Sch'!M31</f>
        <v>0.33289999999999997</v>
      </c>
    </row>
    <row r="4" spans="1:2" x14ac:dyDescent="0.2">
      <c r="B4" s="43">
        <f>SUM(B1:B3)</f>
        <v>0.99999999999999989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Rec for Pub Sch</vt:lpstr>
      <vt:lpstr>Sheet1</vt:lpstr>
      <vt:lpstr>'Rec for Pub Sch'!Print_Area</vt:lpstr>
      <vt:lpstr>'Rec for Pub Sch'!Print_Area_MI</vt:lpstr>
      <vt:lpstr>'Rec for Pub Sch'!Print_Titles</vt:lpstr>
      <vt:lpstr>'Rec for Pub Sch'!Print_Titles_MI</vt:lpstr>
    </vt:vector>
  </TitlesOfParts>
  <Company>MDE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wrutland</dc:creator>
  <cp:lastModifiedBy>Jean Cook</cp:lastModifiedBy>
  <cp:lastPrinted>2016-11-17T18:44:26Z</cp:lastPrinted>
  <dcterms:created xsi:type="dcterms:W3CDTF">2003-12-03T21:08:48Z</dcterms:created>
  <dcterms:modified xsi:type="dcterms:W3CDTF">2016-12-02T18:29:18Z</dcterms:modified>
</cp:coreProperties>
</file>