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hidePivotFieldList="1"/>
  <xr:revisionPtr revIDLastSave="0" documentId="13_ncr:1_{EC5C0056-11C3-415C-AF1F-F279536C4B0C}" xr6:coauthVersionLast="47" xr6:coauthVersionMax="47" xr10:uidLastSave="{00000000-0000-0000-0000-000000000000}"/>
  <bookViews>
    <workbookView xWindow="-25320" yWindow="1245" windowWidth="25440" windowHeight="15270" xr2:uid="{00000000-000D-0000-FFFF-FFFF00000000}"/>
  </bookViews>
  <sheets>
    <sheet name="Instructions" sheetId="12" r:id="rId1"/>
    <sheet name="Summary" sheetId="10" r:id="rId2"/>
    <sheet name="Invoices" sheetId="11" r:id="rId3"/>
    <sheet name="PO History" sheetId="13" r:id="rId4"/>
  </sheets>
  <definedNames>
    <definedName name="FY">Instructions!$F$2:$F$6</definedName>
    <definedName name="ROR" localSheetId="1">Summary!#REF!</definedName>
    <definedName name="ROR">#REF!</definedName>
    <definedName name="TaxRate" localSheetId="1">Summary!#REF!</definedName>
    <definedName name="TaxRate">#REF!</definedName>
  </definedNames>
  <calcPr calcId="191028"/>
  <pivotCaches>
    <pivotCache cacheId="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12" l="1"/>
  <c r="A13" i="12" s="1"/>
  <c r="C7" i="13"/>
  <c r="C6" i="13"/>
  <c r="C3" i="13"/>
  <c r="C4" i="10" l="1"/>
  <c r="B4" i="10"/>
  <c r="F4" i="12"/>
  <c r="F3" i="12"/>
  <c r="C8" i="13"/>
  <c r="C4" i="13"/>
  <c r="C5" i="13"/>
  <c r="C2" i="13"/>
  <c r="C9" i="10"/>
  <c r="C11" i="10"/>
  <c r="C10" i="10"/>
  <c r="A9" i="10"/>
  <c r="D9" i="10" s="1"/>
  <c r="F2" i="12"/>
  <c r="B11" i="10"/>
  <c r="B10" i="10"/>
  <c r="B9" i="10"/>
  <c r="A10" i="10"/>
  <c r="D10" i="10" s="1"/>
  <c r="A11" i="10"/>
  <c r="D11" i="10" s="1"/>
  <c r="G11" i="10"/>
  <c r="C8" i="10"/>
  <c r="B3" i="10"/>
  <c r="B2" i="10"/>
  <c r="B1" i="10"/>
  <c r="E11" i="10" l="1"/>
  <c r="E10" i="10"/>
  <c r="E9" i="10"/>
  <c r="D13" i="10"/>
  <c r="C13" i="10"/>
  <c r="F8" i="10" s="1"/>
  <c r="E13" i="10" l="1"/>
</calcChain>
</file>

<file path=xl/sharedStrings.xml><?xml version="1.0" encoding="utf-8"?>
<sst xmlns="http://schemas.openxmlformats.org/spreadsheetml/2006/main" count="132" uniqueCount="84">
  <si>
    <t>Awarded</t>
  </si>
  <si>
    <t>Submitted to Date</t>
  </si>
  <si>
    <t>Balance Available</t>
  </si>
  <si>
    <t>Invoice Date</t>
  </si>
  <si>
    <t>Invoice #</t>
  </si>
  <si>
    <t xml:space="preserve"> </t>
  </si>
  <si>
    <t>Invoice Amt</t>
  </si>
  <si>
    <t>FY24</t>
  </si>
  <si>
    <t>04/22 - 04/28</t>
  </si>
  <si>
    <t>04/29 - 05/05</t>
  </si>
  <si>
    <t>05/13 - 05/19</t>
  </si>
  <si>
    <t>05/20 - 05/26</t>
  </si>
  <si>
    <t>05/27 - 06/02</t>
  </si>
  <si>
    <t>06/03 - 06/09</t>
  </si>
  <si>
    <t>06/10 - 06/16</t>
  </si>
  <si>
    <t>06/17 - 06/23</t>
  </si>
  <si>
    <t>06/24 - 06/30</t>
  </si>
  <si>
    <t>07/01 - 07/07</t>
  </si>
  <si>
    <t>07/8 - 07/14</t>
  </si>
  <si>
    <t>07/15 - 07/21</t>
  </si>
  <si>
    <t>07/22 - 07/28</t>
  </si>
  <si>
    <t>07/29 - 08/04</t>
  </si>
  <si>
    <t>08/05 - 08/11</t>
  </si>
  <si>
    <t>08/12 - 08/18</t>
  </si>
  <si>
    <t>08/19 - 08/25</t>
  </si>
  <si>
    <t>08/26 - 09/01</t>
  </si>
  <si>
    <t>Project Name:</t>
  </si>
  <si>
    <t>Project Budget Tracking Builder</t>
  </si>
  <si>
    <t>Contract #:</t>
  </si>
  <si>
    <t>Fund/Cost Center:</t>
  </si>
  <si>
    <t>Project Duration:</t>
  </si>
  <si>
    <t>Project Start Date:</t>
  </si>
  <si>
    <t>Project End Date:</t>
  </si>
  <si>
    <t>Total Amount Awarded:</t>
  </si>
  <si>
    <t>Budget Period</t>
  </si>
  <si>
    <t>FY 1:</t>
  </si>
  <si>
    <t>FY 2:</t>
  </si>
  <si>
    <t>FY 3:</t>
  </si>
  <si>
    <t>FY 4:</t>
  </si>
  <si>
    <t>FY 5:</t>
  </si>
  <si>
    <t>FY 1 Amount Awarded:</t>
  </si>
  <si>
    <t>FY 2 Amount Awarded:</t>
  </si>
  <si>
    <t>FY 3 Amount Awarded:</t>
  </si>
  <si>
    <t>FY 4 Amount Awarded:</t>
  </si>
  <si>
    <t>FY 5 Amount Awarded:</t>
  </si>
  <si>
    <t>FY Period</t>
  </si>
  <si>
    <t>List of Paid Invoices</t>
  </si>
  <si>
    <t>Your Summary has now been created.  This can be used for status reports, etc.</t>
  </si>
  <si>
    <t>The next step will be to add paid Invoice information.  In order for this Workbook to function, you MUST select the proper FY.</t>
  </si>
  <si>
    <t>(for your use)</t>
  </si>
  <si>
    <t xml:space="preserve">FY </t>
  </si>
  <si>
    <t>PO#</t>
  </si>
  <si>
    <t>PO Changes</t>
  </si>
  <si>
    <t>Action Date</t>
  </si>
  <si>
    <t>Action Type</t>
  </si>
  <si>
    <t>Amount</t>
  </si>
  <si>
    <t>Detail why change was needed</t>
  </si>
  <si>
    <t>Date Change Submitted to Procurement</t>
  </si>
  <si>
    <t xml:space="preserve">Date of Issue for Revised PO </t>
  </si>
  <si>
    <t>Fiscal Year</t>
  </si>
  <si>
    <t>PO #</t>
  </si>
  <si>
    <t>24-A1</t>
  </si>
  <si>
    <t>Revised PO Authority Amount, if applicable</t>
  </si>
  <si>
    <t>POFY</t>
  </si>
  <si>
    <t>Grand Total</t>
  </si>
  <si>
    <t>Column Labels</t>
  </si>
  <si>
    <t>Sum of Amount</t>
  </si>
  <si>
    <t>1. Original Amt</t>
  </si>
  <si>
    <t>2. Increase</t>
  </si>
  <si>
    <t>3. De-Obligation</t>
  </si>
  <si>
    <r>
      <t xml:space="preserve">After making changes to information on the PO history tab, you </t>
    </r>
    <r>
      <rPr>
        <b/>
        <u/>
        <sz val="11"/>
        <color rgb="FFFF0000"/>
        <rFont val="Calibri"/>
        <family val="2"/>
        <scheme val="minor"/>
      </rPr>
      <t>MUST</t>
    </r>
    <r>
      <rPr>
        <b/>
        <u/>
        <sz val="11"/>
        <color theme="1"/>
        <rFont val="Calibri"/>
        <family val="2"/>
        <scheme val="minor"/>
      </rPr>
      <t xml:space="preserve"> </t>
    </r>
    <r>
      <rPr>
        <b/>
        <sz val="11"/>
        <color theme="1"/>
        <rFont val="Calibri"/>
        <family val="2"/>
        <scheme val="minor"/>
      </rPr>
      <t xml:space="preserve">refresh the PO table on the "Summary" tab to update the data on the PO table.
To refresh, go to the "Summary" table and click on the PO table. After clicking on the table, there will be an option on the top of the ribbon to select "PivotTable Analyzer." After clicking the "PivotTable Analyzer" you will need to click "Refresh." This will update the data on the PO table. </t>
    </r>
  </si>
  <si>
    <r>
      <t xml:space="preserve">The PO History Tab is for tracking all changes to each PO issued for this Project. 
To denote allotments periods, use the </t>
    </r>
    <r>
      <rPr>
        <b/>
        <sz val="11"/>
        <color rgb="FF0070C0"/>
        <rFont val="Calibri"/>
        <family val="2"/>
        <scheme val="minor"/>
      </rPr>
      <t>fiscal year + "A1" or "A2"</t>
    </r>
    <r>
      <rPr>
        <b/>
        <sz val="11"/>
        <color theme="1"/>
        <rFont val="Calibri"/>
        <family val="2"/>
        <scheme val="minor"/>
      </rPr>
      <t xml:space="preserve">  i.e FY 24 A1 for first allotment and FY 24 A2 for second allotment</t>
    </r>
  </si>
  <si>
    <t>RESA PD Contract</t>
  </si>
  <si>
    <t>22-A1</t>
  </si>
  <si>
    <t>FY23</t>
  </si>
  <si>
    <t>FY22</t>
  </si>
  <si>
    <t>23-A1</t>
  </si>
  <si>
    <t>4000510561 FY22-A1</t>
  </si>
  <si>
    <t>(blank)</t>
  </si>
  <si>
    <t>4000580013 FY23-A1</t>
  </si>
  <si>
    <t>2223-046</t>
  </si>
  <si>
    <t>2223-321</t>
  </si>
  <si>
    <t>4000599917 FY24-A1</t>
  </si>
  <si>
    <t>45001/3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</si>
</sst>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yy"/>
  </numFmts>
  <fonts count="22" x14ac:knownFonts="1">
    <font>
      <sz val="11"/>
      <color theme="1"/>
      <name val="Calibri"/>
      <family val="2"/>
      <scheme val="minor"/>
    </font>
    <font>
      <sz val="18"/>
      <color theme="3"/>
      <name val="Arial"/>
      <family val="2"/>
      <scheme val="major"/>
    </font>
    <font>
      <sz val="11"/>
      <color theme="3"/>
      <name val="Arial"/>
      <family val="2"/>
      <scheme val="major"/>
    </font>
    <font>
      <sz val="16"/>
      <color theme="3"/>
      <name val="Arial"/>
      <family val="2"/>
      <scheme val="major"/>
    </font>
    <font>
      <b/>
      <sz val="11"/>
      <color theme="1" tint="0.14996795556505021"/>
      <name val="Arial"/>
      <family val="2"/>
      <scheme val="major"/>
    </font>
    <font>
      <sz val="10"/>
      <color theme="1"/>
      <name val="Calibri"/>
      <family val="2"/>
      <scheme val="minor"/>
    </font>
    <font>
      <sz val="10"/>
      <color theme="3"/>
      <name val="Arial"/>
      <family val="2"/>
      <scheme val="major"/>
    </font>
    <font>
      <b/>
      <sz val="10"/>
      <color theme="3"/>
      <name val="Arial"/>
      <family val="2"/>
      <scheme val="major"/>
    </font>
    <font>
      <b/>
      <sz val="11"/>
      <color theme="1"/>
      <name val="Calibri"/>
      <family val="2"/>
      <scheme val="minor"/>
    </font>
    <font>
      <b/>
      <sz val="11"/>
      <color theme="0"/>
      <name val="Calibri"/>
      <family val="2"/>
      <scheme val="minor"/>
    </font>
    <font>
      <sz val="20"/>
      <color rgb="FF002060"/>
      <name val="Calibri"/>
      <family val="2"/>
      <scheme val="minor"/>
    </font>
    <font>
      <sz val="12"/>
      <color theme="1"/>
      <name val="Calibri"/>
      <family val="2"/>
      <scheme val="minor"/>
    </font>
    <font>
      <b/>
      <sz val="12"/>
      <color theme="1"/>
      <name val="Calibri"/>
      <family val="2"/>
      <scheme val="minor"/>
    </font>
    <font>
      <b/>
      <sz val="16"/>
      <color theme="4" tint="-0.499984740745262"/>
      <name val="Calibri"/>
      <family val="2"/>
      <scheme val="minor"/>
    </font>
    <font>
      <sz val="16"/>
      <color theme="4" tint="-0.499984740745262"/>
      <name val="Calibri"/>
      <family val="2"/>
      <scheme val="minor"/>
    </font>
    <font>
      <b/>
      <sz val="12"/>
      <color rgb="FFC00000"/>
      <name val="Calibri"/>
      <family val="2"/>
      <scheme val="minor"/>
    </font>
    <font>
      <sz val="11"/>
      <color theme="0"/>
      <name val="Calibri"/>
      <family val="2"/>
      <scheme val="minor"/>
    </font>
    <font>
      <b/>
      <u/>
      <sz val="11"/>
      <color theme="1"/>
      <name val="Calibri"/>
      <family val="2"/>
      <scheme val="minor"/>
    </font>
    <font>
      <b/>
      <u/>
      <sz val="11"/>
      <color rgb="FFFF0000"/>
      <name val="Calibri"/>
      <family val="2"/>
      <scheme val="minor"/>
    </font>
    <font>
      <b/>
      <sz val="11"/>
      <color rgb="FF0070C0"/>
      <name val="Calibri"/>
      <family val="2"/>
      <scheme val="minor"/>
    </font>
    <font>
      <sz val="11"/>
      <color theme="1"/>
      <name val="Calibri"/>
      <family val="2"/>
    </font>
    <font>
      <sz val="11"/>
      <color rgb="FF333333"/>
      <name val="Calibri"/>
      <family val="2"/>
    </font>
  </fonts>
  <fills count="8">
    <fill>
      <patternFill patternType="none"/>
    </fill>
    <fill>
      <patternFill patternType="gray125"/>
    </fill>
    <fill>
      <patternFill patternType="solid">
        <fgColor theme="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rgb="FF002060"/>
        <bgColor indexed="64"/>
      </patternFill>
    </fill>
    <fill>
      <patternFill patternType="solid">
        <fgColor rgb="FFCCECFF"/>
        <bgColor indexed="64"/>
      </patternFill>
    </fill>
    <fill>
      <patternFill patternType="solid">
        <fgColor theme="5" tint="-0.249977111117893"/>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right/>
      <top style="thin">
        <color theme="0"/>
      </top>
      <bottom/>
      <diagonal/>
    </border>
  </borders>
  <cellStyleXfs count="5">
    <xf numFmtId="0" fontId="0" fillId="0" borderId="0"/>
    <xf numFmtId="0" fontId="1" fillId="0" borderId="1" applyNumberFormat="0" applyFill="0" applyProtection="0">
      <alignment horizontal="left" vertical="center"/>
    </xf>
    <xf numFmtId="0" fontId="3" fillId="0" borderId="2" applyNumberFormat="0" applyFill="0" applyProtection="0">
      <alignment horizontal="left" vertical="center"/>
    </xf>
    <xf numFmtId="0" fontId="2" fillId="0" borderId="3" applyNumberFormat="0" applyFill="0" applyProtection="0">
      <alignment horizontal="left" vertical="center"/>
    </xf>
    <xf numFmtId="0" fontId="4" fillId="2" borderId="0" applyNumberFormat="0" applyBorder="0" applyProtection="0">
      <alignment horizontal="left" vertical="center"/>
    </xf>
  </cellStyleXfs>
  <cellXfs count="97">
    <xf numFmtId="0" fontId="0" fillId="0" borderId="0" xfId="0"/>
    <xf numFmtId="0" fontId="5" fillId="0" borderId="0" xfId="0" applyFont="1"/>
    <xf numFmtId="0" fontId="6" fillId="0" borderId="0" xfId="3" applyFont="1" applyBorder="1">
      <alignment horizontal="left" vertical="center"/>
    </xf>
    <xf numFmtId="164" fontId="6" fillId="0" borderId="0" xfId="3" applyNumberFormat="1" applyFont="1" applyBorder="1">
      <alignment horizontal="left" vertical="center"/>
    </xf>
    <xf numFmtId="164" fontId="6" fillId="0" borderId="4" xfId="3" applyNumberFormat="1" applyFont="1" applyBorder="1" applyAlignment="1">
      <alignment horizontal="right" vertical="center"/>
    </xf>
    <xf numFmtId="164" fontId="6" fillId="0" borderId="0" xfId="3" applyNumberFormat="1" applyFont="1" applyBorder="1" applyAlignment="1">
      <alignment horizontal="right" vertical="center"/>
    </xf>
    <xf numFmtId="0" fontId="7" fillId="3" borderId="4" xfId="3" applyFont="1" applyFill="1" applyBorder="1" applyAlignment="1">
      <alignment horizontal="center" vertical="center" wrapText="1"/>
    </xf>
    <xf numFmtId="0" fontId="0" fillId="0" borderId="0" xfId="0" applyAlignment="1">
      <alignment horizontal="right"/>
    </xf>
    <xf numFmtId="14" fontId="6" fillId="0" borderId="0" xfId="3" applyNumberFormat="1" applyFont="1" applyFill="1" applyBorder="1" applyAlignment="1">
      <alignment horizontal="right" vertical="center"/>
    </xf>
    <xf numFmtId="0" fontId="11" fillId="0" borderId="0" xfId="0" applyFont="1"/>
    <xf numFmtId="0" fontId="9" fillId="5" borderId="6" xfId="0" applyFont="1" applyFill="1" applyBorder="1" applyAlignment="1">
      <alignment horizontal="right"/>
    </xf>
    <xf numFmtId="0" fontId="11" fillId="0" borderId="0" xfId="0" applyFont="1" applyAlignment="1">
      <alignment horizontal="left"/>
    </xf>
    <xf numFmtId="0" fontId="12" fillId="0" borderId="0" xfId="0" applyFont="1"/>
    <xf numFmtId="0" fontId="13" fillId="0" borderId="0" xfId="0" applyFont="1"/>
    <xf numFmtId="0" fontId="14" fillId="0" borderId="0" xfId="0" applyFont="1" applyAlignment="1">
      <alignment horizontal="left"/>
    </xf>
    <xf numFmtId="164" fontId="0" fillId="6" borderId="6" xfId="0" applyNumberFormat="1" applyFill="1" applyBorder="1" applyAlignment="1">
      <alignment horizontal="left"/>
    </xf>
    <xf numFmtId="0" fontId="7" fillId="3" borderId="5" xfId="3" applyFont="1" applyFill="1" applyBorder="1" applyAlignment="1">
      <alignment horizontal="center" vertical="center"/>
    </xf>
    <xf numFmtId="164" fontId="6" fillId="0" borderId="5" xfId="3" applyNumberFormat="1" applyFont="1" applyBorder="1" applyAlignment="1">
      <alignment horizontal="right" vertical="center"/>
    </xf>
    <xf numFmtId="0" fontId="6" fillId="0" borderId="10" xfId="3" applyFont="1" applyBorder="1">
      <alignment horizontal="left" vertical="center"/>
    </xf>
    <xf numFmtId="0" fontId="6" fillId="0" borderId="9" xfId="3" applyFont="1" applyBorder="1" applyAlignment="1">
      <alignment horizontal="right" vertical="center"/>
    </xf>
    <xf numFmtId="164" fontId="7" fillId="0" borderId="5" xfId="3" applyNumberFormat="1" applyFont="1" applyBorder="1" applyAlignment="1">
      <alignment horizontal="right" vertical="center"/>
    </xf>
    <xf numFmtId="8" fontId="6" fillId="0" borderId="4" xfId="3" applyNumberFormat="1" applyFont="1" applyBorder="1" applyAlignment="1">
      <alignment horizontal="right" vertical="center"/>
    </xf>
    <xf numFmtId="8" fontId="7" fillId="0" borderId="4" xfId="3" applyNumberFormat="1" applyFont="1" applyBorder="1" applyAlignment="1">
      <alignment horizontal="right" vertical="center"/>
    </xf>
    <xf numFmtId="0" fontId="0" fillId="0" borderId="7" xfId="0" applyBorder="1"/>
    <xf numFmtId="17" fontId="6" fillId="4" borderId="7" xfId="3" applyNumberFormat="1" applyFont="1" applyFill="1" applyBorder="1" applyAlignment="1">
      <alignment horizontal="center" vertical="center"/>
    </xf>
    <xf numFmtId="0" fontId="0" fillId="4" borderId="7" xfId="0" applyFill="1" applyBorder="1"/>
    <xf numFmtId="0" fontId="8" fillId="0" borderId="0" xfId="0" applyFont="1"/>
    <xf numFmtId="14" fontId="0" fillId="0" borderId="7" xfId="0" applyNumberFormat="1" applyBorder="1"/>
    <xf numFmtId="8" fontId="0" fillId="0" borderId="7" xfId="0" applyNumberFormat="1" applyBorder="1"/>
    <xf numFmtId="8" fontId="0" fillId="0" borderId="0" xfId="0" applyNumberFormat="1"/>
    <xf numFmtId="0" fontId="0" fillId="0" borderId="0" xfId="0" applyAlignment="1">
      <alignment wrapText="1"/>
    </xf>
    <xf numFmtId="0" fontId="0" fillId="0" borderId="4" xfId="0" applyBorder="1"/>
    <xf numFmtId="14" fontId="0" fillId="0" borderId="4" xfId="0" applyNumberFormat="1" applyBorder="1"/>
    <xf numFmtId="14" fontId="0" fillId="0" borderId="0" xfId="0" applyNumberFormat="1" applyAlignment="1">
      <alignment wrapText="1"/>
    </xf>
    <xf numFmtId="14" fontId="0" fillId="0" borderId="0" xfId="0" applyNumberFormat="1"/>
    <xf numFmtId="8" fontId="6" fillId="0" borderId="0" xfId="3" applyNumberFormat="1" applyFont="1" applyBorder="1" applyAlignment="1">
      <alignment horizontal="right" vertical="center"/>
    </xf>
    <xf numFmtId="8" fontId="7" fillId="0" borderId="0" xfId="3" applyNumberFormat="1" applyFont="1" applyBorder="1" applyAlignment="1">
      <alignment horizontal="right" vertical="center"/>
    </xf>
    <xf numFmtId="0" fontId="0" fillId="0" borderId="5" xfId="0" applyBorder="1"/>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8" fontId="0" fillId="0" borderId="4" xfId="0" applyNumberFormat="1" applyBorder="1"/>
    <xf numFmtId="14" fontId="0" fillId="3" borderId="13" xfId="0" applyNumberFormat="1" applyFill="1" applyBorder="1" applyAlignment="1">
      <alignment horizontal="center" vertical="center" wrapText="1"/>
    </xf>
    <xf numFmtId="14" fontId="0" fillId="3" borderId="14" xfId="0" applyNumberFormat="1" applyFill="1" applyBorder="1" applyAlignment="1">
      <alignment horizontal="center" vertical="center" wrapText="1"/>
    </xf>
    <xf numFmtId="164" fontId="0" fillId="0" borderId="0" xfId="0" applyNumberFormat="1"/>
    <xf numFmtId="164" fontId="0" fillId="6" borderId="6" xfId="0" applyNumberFormat="1" applyFill="1" applyBorder="1"/>
    <xf numFmtId="164" fontId="8" fillId="0" borderId="0" xfId="0" applyNumberFormat="1" applyFont="1"/>
    <xf numFmtId="0" fontId="7" fillId="0" borderId="0" xfId="3" applyFont="1" applyFill="1" applyBorder="1" applyAlignment="1">
      <alignment horizontal="center" vertical="center" wrapText="1"/>
    </xf>
    <xf numFmtId="8" fontId="16" fillId="3" borderId="13" xfId="0" applyNumberFormat="1" applyFont="1" applyFill="1" applyBorder="1" applyAlignment="1">
      <alignment horizontal="center" vertical="center" wrapText="1"/>
    </xf>
    <xf numFmtId="0" fontId="0" fillId="0" borderId="0" xfId="0" pivotButton="1"/>
    <xf numFmtId="0" fontId="0" fillId="0" borderId="0" xfId="0" applyAlignment="1">
      <alignment horizontal="left"/>
    </xf>
    <xf numFmtId="8" fontId="0" fillId="0" borderId="15" xfId="0" applyNumberFormat="1" applyBorder="1"/>
    <xf numFmtId="0" fontId="0" fillId="0" borderId="0" xfId="0" applyAlignment="1">
      <alignment horizontal="center"/>
    </xf>
    <xf numFmtId="0" fontId="0" fillId="6" borderId="6" xfId="0" applyFill="1" applyBorder="1" applyAlignment="1">
      <alignment horizontal="left"/>
    </xf>
    <xf numFmtId="14" fontId="0" fillId="6" borderId="6" xfId="0" applyNumberFormat="1" applyFill="1" applyBorder="1" applyAlignment="1">
      <alignment horizontal="left"/>
    </xf>
    <xf numFmtId="0" fontId="0" fillId="6" borderId="0" xfId="0" applyFill="1" applyAlignment="1">
      <alignment horizontal="left"/>
    </xf>
    <xf numFmtId="0" fontId="0" fillId="0" borderId="18" xfId="0" applyBorder="1"/>
    <xf numFmtId="8" fontId="6" fillId="0" borderId="8" xfId="0" applyNumberFormat="1" applyFont="1" applyBorder="1" applyAlignment="1">
      <alignment horizontal="right"/>
    </xf>
    <xf numFmtId="1" fontId="6" fillId="4" borderId="7" xfId="3" applyNumberFormat="1" applyFont="1" applyFill="1" applyBorder="1" applyAlignment="1">
      <alignment horizontal="center" vertical="center"/>
    </xf>
    <xf numFmtId="1" fontId="0" fillId="0" borderId="0" xfId="0" applyNumberFormat="1"/>
    <xf numFmtId="49" fontId="6" fillId="4" borderId="7" xfId="3" applyNumberFormat="1" applyFont="1" applyFill="1" applyBorder="1" applyAlignment="1">
      <alignment horizontal="center" vertical="center"/>
    </xf>
    <xf numFmtId="49" fontId="0" fillId="0" borderId="7" xfId="0" applyNumberFormat="1" applyBorder="1"/>
    <xf numFmtId="49" fontId="0" fillId="0" borderId="0" xfId="0" applyNumberFormat="1"/>
    <xf numFmtId="14" fontId="0" fillId="0" borderId="15" xfId="0" applyNumberFormat="1" applyBorder="1"/>
    <xf numFmtId="0" fontId="0" fillId="0" borderId="15" xfId="0" applyBorder="1"/>
    <xf numFmtId="0" fontId="13" fillId="0" borderId="0" xfId="0" applyFont="1" applyAlignment="1">
      <alignment horizontal="left"/>
    </xf>
    <xf numFmtId="1" fontId="0" fillId="0" borderId="7" xfId="0" applyNumberFormat="1" applyBorder="1" applyAlignment="1">
      <alignment horizontal="right"/>
    </xf>
    <xf numFmtId="0" fontId="20" fillId="0" borderId="7" xfId="0" applyFont="1" applyBorder="1"/>
    <xf numFmtId="0" fontId="21" fillId="0" borderId="4" xfId="0" applyFont="1" applyBorder="1" applyAlignment="1">
      <alignment horizontal="center" vertical="top"/>
    </xf>
    <xf numFmtId="165" fontId="21" fillId="0" borderId="4" xfId="0" applyNumberFormat="1" applyFont="1" applyBorder="1" applyAlignment="1">
      <alignment horizontal="right" vertical="top"/>
    </xf>
    <xf numFmtId="1" fontId="21" fillId="0" borderId="4" xfId="0" applyNumberFormat="1" applyFont="1" applyBorder="1" applyAlignment="1">
      <alignment horizontal="right" vertical="top"/>
    </xf>
    <xf numFmtId="49" fontId="20" fillId="0" borderId="7" xfId="0" applyNumberFormat="1" applyFont="1" applyBorder="1"/>
    <xf numFmtId="8" fontId="21" fillId="0" borderId="7" xfId="0" applyNumberFormat="1" applyFont="1" applyBorder="1" applyAlignment="1">
      <alignment horizontal="right"/>
    </xf>
    <xf numFmtId="0" fontId="21" fillId="0" borderId="4" xfId="0" applyFont="1" applyBorder="1" applyAlignment="1">
      <alignment horizontal="right" vertical="top"/>
    </xf>
    <xf numFmtId="14" fontId="21" fillId="0" borderId="7" xfId="0" applyNumberFormat="1" applyFont="1" applyBorder="1" applyAlignment="1">
      <alignment horizontal="right"/>
    </xf>
    <xf numFmtId="14" fontId="20" fillId="0" borderId="7" xfId="0" applyNumberFormat="1" applyFont="1" applyBorder="1"/>
    <xf numFmtId="1" fontId="20" fillId="0" borderId="7" xfId="0" applyNumberFormat="1" applyFont="1" applyBorder="1" applyAlignment="1">
      <alignment horizontal="right"/>
    </xf>
    <xf numFmtId="49" fontId="21" fillId="0" borderId="7" xfId="0" applyNumberFormat="1" applyFont="1" applyBorder="1" applyAlignment="1">
      <alignment horizontal="right"/>
    </xf>
    <xf numFmtId="8" fontId="20" fillId="0" borderId="7" xfId="0" applyNumberFormat="1" applyFont="1" applyBorder="1"/>
    <xf numFmtId="14" fontId="14" fillId="0" borderId="0" xfId="0" applyNumberFormat="1" applyFont="1" applyAlignment="1">
      <alignment horizontal="left"/>
    </xf>
    <xf numFmtId="0" fontId="15" fillId="0" borderId="0" xfId="0" applyFont="1"/>
    <xf numFmtId="14" fontId="14" fillId="0" borderId="0" xfId="0" applyNumberFormat="1" applyFont="1" applyAlignment="1">
      <alignment horizontal="center"/>
    </xf>
    <xf numFmtId="0" fontId="20" fillId="0" borderId="7" xfId="0" applyFont="1" applyBorder="1" applyAlignment="1">
      <alignment horizontal="right"/>
    </xf>
    <xf numFmtId="0" fontId="10" fillId="0" borderId="0" xfId="0" applyFont="1" applyAlignment="1">
      <alignment horizontal="center"/>
    </xf>
    <xf numFmtId="0" fontId="12" fillId="0" borderId="0" xfId="0" applyFont="1" applyAlignment="1">
      <alignment horizontal="left"/>
    </xf>
    <xf numFmtId="0" fontId="8" fillId="0" borderId="0" xfId="0" applyFont="1" applyAlignment="1">
      <alignment vertical="top" wrapText="1"/>
    </xf>
    <xf numFmtId="0" fontId="8" fillId="0" borderId="0" xfId="0" applyFont="1" applyAlignment="1">
      <alignment horizontal="left" vertical="top" wrapText="1"/>
    </xf>
    <xf numFmtId="0" fontId="0" fillId="0" borderId="0" xfId="0"/>
    <xf numFmtId="0" fontId="15" fillId="0" borderId="0" xfId="0" applyFont="1" applyAlignment="1">
      <alignment horizontal="left"/>
    </xf>
    <xf numFmtId="0" fontId="6" fillId="0" borderId="16" xfId="3" applyFont="1" applyBorder="1">
      <alignment horizontal="left" vertical="center"/>
    </xf>
    <xf numFmtId="0" fontId="6" fillId="0" borderId="17" xfId="3" applyFont="1" applyBorder="1">
      <alignment horizontal="left" vertical="center"/>
    </xf>
    <xf numFmtId="0" fontId="6" fillId="0" borderId="4" xfId="0" applyFont="1" applyBorder="1"/>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6" fillId="0" borderId="9" xfId="0" applyFont="1" applyBorder="1" applyAlignment="1">
      <alignment horizontal="left"/>
    </xf>
    <xf numFmtId="0" fontId="6" fillId="0" borderId="10" xfId="0" applyFont="1" applyBorder="1" applyAlignment="1">
      <alignment horizontal="left"/>
    </xf>
    <xf numFmtId="0" fontId="11" fillId="7" borderId="11" xfId="0" applyFont="1" applyFill="1" applyBorder="1" applyAlignment="1">
      <alignment horizontal="center"/>
    </xf>
    <xf numFmtId="0" fontId="15" fillId="0" borderId="19" xfId="0" applyFont="1" applyBorder="1" applyAlignment="1">
      <alignment horizontal="center"/>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20">
    <dxf>
      <alignment horizontal="center"/>
    </dxf>
    <dxf>
      <alignment horizontal="center"/>
    </dxf>
    <dxf>
      <numFmt numFmtId="164" formatCode="&quot;$&quot;#,##0.0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2" formatCode="&quot;$&quot;#,##0.00_);[Red]\(&quot;$&quot;#,##0.0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9" formatCode="m/d/yyyy"/>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dxf>
    <dxf>
      <alignment horizontal="center"/>
    </dxf>
    <dxf>
      <alignment horizontal="cent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288416</xdr:colOff>
      <xdr:row>30</xdr:row>
      <xdr:rowOff>102256</xdr:rowOff>
    </xdr:to>
    <xdr:pic>
      <xdr:nvPicPr>
        <xdr:cNvPr id="3" name="Picture 2">
          <a:extLst>
            <a:ext uri="{FF2B5EF4-FFF2-40B4-BE49-F238E27FC236}">
              <a16:creationId xmlns:a16="http://schemas.microsoft.com/office/drawing/2014/main" id="{BA76BD42-4DD8-649B-E074-AC53D731F3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389418"/>
          <a:ext cx="6953607" cy="15431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69850</xdr:colOff>
      <xdr:row>97</xdr:row>
      <xdr:rowOff>25400</xdr:rowOff>
    </xdr:from>
    <xdr:to>
      <xdr:col>0</xdr:col>
      <xdr:colOff>438150</xdr:colOff>
      <xdr:row>97</xdr:row>
      <xdr:rowOff>177800</xdr:rowOff>
    </xdr:to>
    <xdr:sp macro="" textlink="">
      <xdr:nvSpPr>
        <xdr:cNvPr id="8" name="Arrow: Left 7">
          <a:extLst>
            <a:ext uri="{FF2B5EF4-FFF2-40B4-BE49-F238E27FC236}">
              <a16:creationId xmlns:a16="http://schemas.microsoft.com/office/drawing/2014/main" id="{BBB5255D-D9B7-3F4B-0930-A4ED462BD3EE}"/>
            </a:ext>
          </a:extLst>
        </xdr:cNvPr>
        <xdr:cNvSpPr/>
      </xdr:nvSpPr>
      <xdr:spPr>
        <a:xfrm>
          <a:off x="69850" y="17900650"/>
          <a:ext cx="368300" cy="1524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7</xdr:col>
      <xdr:colOff>139700</xdr:colOff>
      <xdr:row>92</xdr:row>
      <xdr:rowOff>101600</xdr:rowOff>
    </xdr:from>
    <xdr:to>
      <xdr:col>10</xdr:col>
      <xdr:colOff>153</xdr:colOff>
      <xdr:row>99</xdr:row>
      <xdr:rowOff>61</xdr:rowOff>
    </xdr:to>
    <xdr:pic>
      <xdr:nvPicPr>
        <xdr:cNvPr id="11" name="Picture 10">
          <a:extLst>
            <a:ext uri="{FF2B5EF4-FFF2-40B4-BE49-F238E27FC236}">
              <a16:creationId xmlns:a16="http://schemas.microsoft.com/office/drawing/2014/main" id="{39654CED-743B-AC96-9E1D-77EB57F7010C}"/>
            </a:ext>
          </a:extLst>
        </xdr:cNvPr>
        <xdr:cNvPicPr>
          <a:picLocks noChangeAspect="1"/>
        </xdr:cNvPicPr>
      </xdr:nvPicPr>
      <xdr:blipFill>
        <a:blip xmlns:r="http://schemas.openxmlformats.org/officeDocument/2006/relationships" r:embed="rId1"/>
        <a:stretch>
          <a:fillRect/>
        </a:stretch>
      </xdr:blipFill>
      <xdr:spPr>
        <a:xfrm>
          <a:off x="6508750" y="17240250"/>
          <a:ext cx="2978303" cy="118116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uthor" refreshedDate="45082.498941898149" createdVersion="8" refreshedVersion="8" minRefreshableVersion="3" recordCount="7" xr:uid="{B9057DA9-8B78-48D8-8091-CA7B9C039ACD}">
  <cacheSource type="worksheet">
    <worksheetSource name="POHistory"/>
  </cacheSource>
  <cacheFields count="10">
    <cacheField name="Fiscal Year" numFmtId="0">
      <sharedItems/>
    </cacheField>
    <cacheField name="PO #" numFmtId="0">
      <sharedItems containsSemiMixedTypes="0" containsString="0" containsNumber="1" containsInteger="1" minValue="4000510561" maxValue="4000599917"/>
    </cacheField>
    <cacheField name="POFY" numFmtId="0">
      <sharedItems containsBlank="1" count="15">
        <s v="4000510561 FY22-A1"/>
        <s v="4000580013 FY23-A1"/>
        <s v="4000599917 FY24-A1"/>
        <m u="1"/>
        <s v="450006080 FY24-A1" u="1"/>
        <s v="4000579917 FY24-A1" u="1"/>
        <s v="450006082 FY24-A1" u="1"/>
        <s v="450006081 FY24-A2" u="1"/>
        <s v="  FY " u="1"/>
        <s v=" " u="1"/>
        <s v=" FY" u="1"/>
        <s v="Fy 2024" u="1"/>
        <s v="450006081 FY24-A1" u="1"/>
        <s v="4000541805 FY23-A1" u="1"/>
        <s v="450006080 FY24-A2" u="1"/>
      </sharedItems>
    </cacheField>
    <cacheField name="Action Date" numFmtId="14">
      <sharedItems containsSemiMixedTypes="0" containsNonDate="0" containsDate="1" containsString="0" minDate="2021-07-15T00:00:00" maxDate="2023-11-09T00:00:00"/>
    </cacheField>
    <cacheField name="Action Type" numFmtId="0">
      <sharedItems containsBlank="1" count="7">
        <s v="1. Original Amt"/>
        <s v="3. De-Obligation"/>
        <s v="2. Increase"/>
        <m/>
        <s v="Original Amt" u="1"/>
        <s v="De-Obligation" u="1"/>
        <s v="Increase" u="1"/>
      </sharedItems>
    </cacheField>
    <cacheField name="Amount" numFmtId="8">
      <sharedItems containsMixedTypes="1" containsNumber="1" minValue="-202.25" maxValue="188900"/>
    </cacheField>
    <cacheField name="Detail why change was needed" numFmtId="0">
      <sharedItems containsNonDate="0" containsString="0" containsBlank="1"/>
    </cacheField>
    <cacheField name="Date Change Submitted to Procurement" numFmtId="14">
      <sharedItems containsBlank="1"/>
    </cacheField>
    <cacheField name="Date of Issue for Revised PO " numFmtId="14">
      <sharedItems containsBlank="1"/>
    </cacheField>
    <cacheField name="Revised PO Authority Amount, if applicabl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s v="22-A1"/>
    <n v="4000510561"/>
    <x v="0"/>
    <d v="2021-07-15T00:00:00"/>
    <x v="0"/>
    <n v="188900"/>
    <m/>
    <s v=" "/>
    <s v=" "/>
    <m/>
  </r>
  <r>
    <s v="22-A1"/>
    <n v="4000510561"/>
    <x v="0"/>
    <d v="2021-11-26T00:00:00"/>
    <x v="1"/>
    <n v="-202.25"/>
    <m/>
    <m/>
    <m/>
    <m/>
  </r>
  <r>
    <s v="23-A1"/>
    <n v="4000580013"/>
    <x v="1"/>
    <d v="2023-01-01T00:00:00"/>
    <x v="0"/>
    <n v="78000"/>
    <m/>
    <s v=" "/>
    <s v=" "/>
    <m/>
  </r>
  <r>
    <s v="23-A1"/>
    <n v="4000580013"/>
    <x v="1"/>
    <d v="2023-11-02T00:00:00"/>
    <x v="2"/>
    <n v="80000"/>
    <m/>
    <s v=" "/>
    <s v=" "/>
    <m/>
  </r>
  <r>
    <s v="23-A1"/>
    <n v="4000580013"/>
    <x v="1"/>
    <d v="2023-11-02T00:00:00"/>
    <x v="1"/>
    <n v="5000"/>
    <m/>
    <s v=" "/>
    <s v=" "/>
    <m/>
  </r>
  <r>
    <s v="23-A1"/>
    <n v="4000580013"/>
    <x v="1"/>
    <d v="2023-11-08T00:00:00"/>
    <x v="2"/>
    <n v="10000"/>
    <m/>
    <m/>
    <m/>
    <m/>
  </r>
  <r>
    <s v="24-A1"/>
    <n v="4000599917"/>
    <x v="2"/>
    <d v="2023-10-20T00:00:00"/>
    <x v="3"/>
    <s v=" "/>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B9668A1-82DB-439A-8331-2CA0687991EE}" name="PivotTable5" cacheId="4"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rowHeaderCaption="PO#" fieldListSortAscending="1">
  <location ref="A15:F20" firstHeaderRow="1" firstDataRow="2" firstDataCol="1"/>
  <pivotFields count="10">
    <pivotField showAll="0"/>
    <pivotField showAll="0"/>
    <pivotField axis="axisRow" showAll="0" sortType="ascending">
      <items count="16">
        <item m="1" x="9"/>
        <item m="1" x="8"/>
        <item m="1" x="10"/>
        <item x="0"/>
        <item m="1" x="13"/>
        <item m="1" x="5"/>
        <item x="1"/>
        <item x="2"/>
        <item m="1" x="4"/>
        <item m="1" x="14"/>
        <item m="1" x="12"/>
        <item m="1" x="7"/>
        <item m="1" x="6"/>
        <item m="1" x="11"/>
        <item m="1" x="3"/>
        <item t="default"/>
      </items>
    </pivotField>
    <pivotField showAll="0"/>
    <pivotField axis="axisCol" showAll="0">
      <items count="8">
        <item m="1" x="6"/>
        <item m="1" x="4"/>
        <item x="3"/>
        <item m="1" x="5"/>
        <item x="0"/>
        <item x="2"/>
        <item x="1"/>
        <item t="default"/>
      </items>
    </pivotField>
    <pivotField dataField="1" showAll="0"/>
    <pivotField showAll="0"/>
    <pivotField showAll="0"/>
    <pivotField showAll="0"/>
    <pivotField showAll="0"/>
  </pivotFields>
  <rowFields count="1">
    <field x="2"/>
  </rowFields>
  <rowItems count="4">
    <i>
      <x v="3"/>
    </i>
    <i>
      <x v="6"/>
    </i>
    <i>
      <x v="7"/>
    </i>
    <i t="grand">
      <x/>
    </i>
  </rowItems>
  <colFields count="1">
    <field x="4"/>
  </colFields>
  <colItems count="5">
    <i>
      <x v="2"/>
    </i>
    <i>
      <x v="4"/>
    </i>
    <i>
      <x v="5"/>
    </i>
    <i>
      <x v="6"/>
    </i>
    <i t="grand">
      <x/>
    </i>
  </colItems>
  <dataFields count="1">
    <dataField name="Sum of Amount" fld="5" baseField="0" baseItem="0" numFmtId="164"/>
  </dataFields>
  <formats count="3">
    <format dxfId="19">
      <pivotArea dataOnly="0" labelOnly="1" fieldPosition="0">
        <references count="1">
          <reference field="4" count="0"/>
        </references>
      </pivotArea>
    </format>
    <format dxfId="18">
      <pivotArea dataOnly="0" labelOnly="1" grandCol="1" outline="0" fieldPosition="0"/>
    </format>
    <format dxfId="1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A9E934-7907-45BA-8ABE-8045516C4A20}" name="POHistory" displayName="POHistory" ref="A1:J8" totalsRowShown="0" headerRowDxfId="16" headerRowBorderDxfId="15" tableBorderDxfId="14" totalsRowBorderDxfId="13">
  <autoFilter ref="A1:J8" xr:uid="{9DA9E934-7907-45BA-8ABE-8045516C4A20}"/>
  <tableColumns count="10">
    <tableColumn id="1" xr3:uid="{7C563E69-8DCB-4901-80D2-EEC0C58C154A}" name="Fiscal Year" dataDxfId="12"/>
    <tableColumn id="10" xr3:uid="{25E8DF7F-88CC-47D7-B395-6A01A2C5852F}" name="PO #" dataDxfId="11"/>
    <tableColumn id="9" xr3:uid="{AD47A46E-51BD-4274-9062-83814B189338}" name="POFY" dataDxfId="10">
      <calculatedColumnFormula>B2&amp;" FY"&amp;A2</calculatedColumnFormula>
    </tableColumn>
    <tableColumn id="2" xr3:uid="{F4B656B6-A34B-49AB-BD68-DB4CCF96627F}" name="Action Date" dataDxfId="9"/>
    <tableColumn id="3" xr3:uid="{DA909167-2B5B-468E-8111-F4E2ECB24776}" name="Action Type" dataDxfId="8"/>
    <tableColumn id="4" xr3:uid="{69C6BB1E-5938-4737-A42B-E9FCBBB7B25E}" name="Amount" dataDxfId="7"/>
    <tableColumn id="5" xr3:uid="{9BF5E7BB-377D-4452-80B7-A5614B90CE0F}" name="Detail why change was needed" dataDxfId="6"/>
    <tableColumn id="6" xr3:uid="{D28626BC-3BEE-4C5D-A07B-3C3DDB5166C0}" name="Date Change Submitted to Procurement" dataDxfId="5"/>
    <tableColumn id="7" xr3:uid="{950A4793-39CD-40B0-87B3-38231E2A5685}" name="Date of Issue for Revised PO " dataDxfId="4"/>
    <tableColumn id="8" xr3:uid="{2F23A050-2828-42C9-9BA9-42477FA9CF00}" name="Revised PO Authority Amount, if applicable" dataDxfId="3"/>
  </tableColumns>
  <tableStyleInfo name="TableStyleMedium2" showFirstColumn="0" showLastColumn="0" showRowStripes="1" showColumnStripes="0"/>
</table>
</file>

<file path=xl/theme/theme1.xml><?xml version="1.0" encoding="utf-8"?>
<a:theme xmlns:a="http://schemas.openxmlformats.org/drawingml/2006/main" name="Mortgage refinancing">
  <a:themeElements>
    <a:clrScheme name="Website budget tool">
      <a:dk1>
        <a:srgbClr val="000000"/>
      </a:dk1>
      <a:lt1>
        <a:srgbClr val="FFFFFF"/>
      </a:lt1>
      <a:dk2>
        <a:srgbClr val="474A45"/>
      </a:dk2>
      <a:lt2>
        <a:srgbClr val="FEFDEE"/>
      </a:lt2>
      <a:accent1>
        <a:srgbClr val="92CECE"/>
      </a:accent1>
      <a:accent2>
        <a:srgbClr val="87B07D"/>
      </a:accent2>
      <a:accent3>
        <a:srgbClr val="EBCF6E"/>
      </a:accent3>
      <a:accent4>
        <a:srgbClr val="DB7057"/>
      </a:accent4>
      <a:accent5>
        <a:srgbClr val="E38753"/>
      </a:accent5>
      <a:accent6>
        <a:srgbClr val="A57391"/>
      </a:accent6>
      <a:hlink>
        <a:srgbClr val="92CECE"/>
      </a:hlink>
      <a:folHlink>
        <a:srgbClr val="A57391"/>
      </a:folHlink>
    </a:clrScheme>
    <a:fontScheme name="Web site budget too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FD7FE-6DBD-45AC-83D2-9E808265F168}">
  <dimension ref="A1:H23"/>
  <sheetViews>
    <sheetView tabSelected="1" zoomScale="110" zoomScaleNormal="110" workbookViewId="0">
      <selection activeCell="F1" sqref="F1:H1048576"/>
    </sheetView>
  </sheetViews>
  <sheetFormatPr defaultRowHeight="14.5" x14ac:dyDescent="0.35"/>
  <cols>
    <col min="1" max="1" width="24.54296875" customWidth="1"/>
    <col min="2" max="2" width="30.08984375" customWidth="1"/>
    <col min="3" max="3" width="22.54296875" customWidth="1"/>
    <col min="4" max="4" width="19.6328125" style="43" customWidth="1"/>
    <col min="5" max="5" width="10.81640625" bestFit="1" customWidth="1"/>
    <col min="6" max="6" width="8.81640625" hidden="1" customWidth="1"/>
    <col min="7" max="7" width="24.08984375" hidden="1" customWidth="1"/>
    <col min="8" max="8" width="12.7265625" hidden="1" customWidth="1"/>
  </cols>
  <sheetData>
    <row r="1" spans="1:8" ht="26" x14ac:dyDescent="0.6">
      <c r="A1" s="82" t="s">
        <v>27</v>
      </c>
      <c r="B1" s="82"/>
      <c r="F1" t="s">
        <v>50</v>
      </c>
      <c r="G1" t="s">
        <v>52</v>
      </c>
      <c r="H1" s="43">
        <f>SUM(D8:D12)</f>
        <v>266900</v>
      </c>
    </row>
    <row r="2" spans="1:8" ht="20.5" customHeight="1" x14ac:dyDescent="0.35">
      <c r="A2" s="10" t="s">
        <v>26</v>
      </c>
      <c r="B2" s="52" t="s">
        <v>72</v>
      </c>
      <c r="F2" t="str">
        <f>IF(ISNUMBER(SEARCH("*Enter*",B8)),"","FY"&amp;B8)</f>
        <v>FY22</v>
      </c>
    </row>
    <row r="3" spans="1:8" x14ac:dyDescent="0.35">
      <c r="A3" s="10" t="s">
        <v>28</v>
      </c>
      <c r="B3" s="52">
        <v>8200055979</v>
      </c>
      <c r="F3" t="str">
        <f t="shared" ref="F3:F4" si="0">IF(ISNUMBER(SEARCH("*Enter*",B9)),"","FY"&amp;B9)</f>
        <v>FY23</v>
      </c>
      <c r="G3" t="s">
        <v>67</v>
      </c>
    </row>
    <row r="4" spans="1:8" x14ac:dyDescent="0.35">
      <c r="A4" s="10" t="s">
        <v>29</v>
      </c>
      <c r="B4" s="52">
        <v>21057</v>
      </c>
      <c r="F4" t="str">
        <f t="shared" si="0"/>
        <v xml:space="preserve">FY </v>
      </c>
      <c r="G4" t="s">
        <v>68</v>
      </c>
    </row>
    <row r="5" spans="1:8" x14ac:dyDescent="0.35">
      <c r="A5" s="10" t="s">
        <v>31</v>
      </c>
      <c r="B5" s="53">
        <v>44378</v>
      </c>
      <c r="F5" t="s">
        <v>5</v>
      </c>
      <c r="G5" t="s">
        <v>69</v>
      </c>
    </row>
    <row r="6" spans="1:8" x14ac:dyDescent="0.35">
      <c r="A6" s="10" t="s">
        <v>32</v>
      </c>
      <c r="B6" s="53">
        <v>45565</v>
      </c>
      <c r="F6" t="s">
        <v>5</v>
      </c>
      <c r="G6" t="s">
        <v>5</v>
      </c>
    </row>
    <row r="7" spans="1:8" x14ac:dyDescent="0.35">
      <c r="A7" s="10" t="s">
        <v>33</v>
      </c>
      <c r="B7" s="15">
        <v>766900</v>
      </c>
    </row>
    <row r="8" spans="1:8" x14ac:dyDescent="0.35">
      <c r="A8" s="10" t="s">
        <v>35</v>
      </c>
      <c r="B8" s="54">
        <v>22</v>
      </c>
      <c r="C8" s="10" t="s">
        <v>40</v>
      </c>
      <c r="D8" s="44">
        <v>188900</v>
      </c>
    </row>
    <row r="9" spans="1:8" x14ac:dyDescent="0.35">
      <c r="A9" s="10" t="s">
        <v>36</v>
      </c>
      <c r="B9" s="52">
        <v>23</v>
      </c>
      <c r="C9" s="10" t="s">
        <v>41</v>
      </c>
      <c r="D9" s="44">
        <v>78000</v>
      </c>
    </row>
    <row r="10" spans="1:8" x14ac:dyDescent="0.35">
      <c r="A10" s="10" t="s">
        <v>37</v>
      </c>
      <c r="B10" s="52" t="s">
        <v>5</v>
      </c>
      <c r="C10" s="10" t="s">
        <v>42</v>
      </c>
      <c r="D10" s="44" t="s">
        <v>5</v>
      </c>
      <c r="G10" s="43" t="s">
        <v>5</v>
      </c>
    </row>
    <row r="11" spans="1:8" x14ac:dyDescent="0.35">
      <c r="A11" s="10" t="s">
        <v>38</v>
      </c>
      <c r="B11" s="52" t="s">
        <v>5</v>
      </c>
      <c r="C11" s="10" t="s">
        <v>43</v>
      </c>
      <c r="D11" s="44" t="s">
        <v>5</v>
      </c>
    </row>
    <row r="12" spans="1:8" x14ac:dyDescent="0.35">
      <c r="A12" s="10" t="s">
        <v>39</v>
      </c>
      <c r="B12" s="52" t="s">
        <v>5</v>
      </c>
      <c r="C12" s="10" t="s">
        <v>44</v>
      </c>
      <c r="D12" s="44" t="s">
        <v>5</v>
      </c>
    </row>
    <row r="13" spans="1:8" ht="15.5" x14ac:dyDescent="0.35">
      <c r="A13" s="96" t="str">
        <f>IF(H1=B7,"","Error: Total Awarded Amount does not equal the total of FY Awards!")</f>
        <v>Error: Total Awarded Amount does not equal the total of FY Awards!</v>
      </c>
      <c r="B13" s="96"/>
      <c r="C13" s="96"/>
      <c r="D13" s="96"/>
    </row>
    <row r="15" spans="1:8" ht="15.5" x14ac:dyDescent="0.35">
      <c r="A15" s="83" t="s">
        <v>47</v>
      </c>
      <c r="B15" s="83"/>
      <c r="C15" s="83"/>
      <c r="E15" s="43" t="s">
        <v>5</v>
      </c>
    </row>
    <row r="17" spans="1:5" ht="30.65" customHeight="1" x14ac:dyDescent="0.35">
      <c r="A17" s="84" t="s">
        <v>71</v>
      </c>
      <c r="B17" s="84"/>
      <c r="C17" s="84"/>
      <c r="D17" s="84"/>
    </row>
    <row r="19" spans="1:5" ht="15.5" x14ac:dyDescent="0.35">
      <c r="A19" s="12" t="s">
        <v>48</v>
      </c>
      <c r="B19" s="26"/>
      <c r="C19" s="26"/>
      <c r="D19" s="45"/>
    </row>
    <row r="21" spans="1:5" ht="89.4" customHeight="1" x14ac:dyDescent="0.35">
      <c r="A21" s="85" t="s">
        <v>70</v>
      </c>
      <c r="B21" s="85"/>
      <c r="C21" s="85"/>
      <c r="D21" s="85"/>
      <c r="E21" s="85"/>
    </row>
    <row r="23" spans="1:5" x14ac:dyDescent="0.35">
      <c r="A23" s="86"/>
      <c r="B23" s="86"/>
      <c r="C23" s="86"/>
      <c r="D23" s="86"/>
    </row>
  </sheetData>
  <mergeCells count="6">
    <mergeCell ref="A1:B1"/>
    <mergeCell ref="A15:C15"/>
    <mergeCell ref="A17:D17"/>
    <mergeCell ref="A21:E21"/>
    <mergeCell ref="A23:D23"/>
    <mergeCell ref="A13:D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323E-9A35-44BB-9A22-3CDCBDB5E58E}">
  <sheetPr>
    <tabColor theme="5"/>
    <pageSetUpPr autoPageBreaks="0" fitToPage="1"/>
  </sheetPr>
  <dimension ref="A1:K33"/>
  <sheetViews>
    <sheetView showGridLines="0" topLeftCell="A4" workbookViewId="0">
      <selection activeCell="F8" sqref="F8"/>
    </sheetView>
  </sheetViews>
  <sheetFormatPr defaultColWidth="8.81640625" defaultRowHeight="13" x14ac:dyDescent="0.3"/>
  <cols>
    <col min="1" max="1" width="22.90625" style="1" customWidth="1"/>
    <col min="2" max="2" width="22.1796875" style="1" customWidth="1"/>
    <col min="3" max="3" width="14.6328125" style="1" customWidth="1"/>
    <col min="4" max="4" width="14.453125" style="1" bestFit="1" customWidth="1"/>
    <col min="5" max="5" width="15.1796875" style="1" customWidth="1"/>
    <col min="6" max="6" width="12.54296875" style="1" customWidth="1"/>
    <col min="7" max="7" width="11.453125" style="1" bestFit="1" customWidth="1"/>
    <col min="8" max="10" width="10.81640625" style="1" customWidth="1"/>
    <col min="11" max="11" width="35.90625" style="1" customWidth="1"/>
    <col min="12" max="16384" width="8.81640625" style="1"/>
  </cols>
  <sheetData>
    <row r="1" spans="1:11" ht="21" x14ac:dyDescent="0.5">
      <c r="A1" s="64" t="s">
        <v>26</v>
      </c>
      <c r="B1" s="14" t="str">
        <f>Instructions!B2</f>
        <v>RESA PD Contract</v>
      </c>
      <c r="C1" s="14"/>
      <c r="D1" s="14"/>
      <c r="F1" s="14"/>
      <c r="G1" s="13"/>
    </row>
    <row r="2" spans="1:11" ht="21" x14ac:dyDescent="0.5">
      <c r="A2" s="64" t="s">
        <v>28</v>
      </c>
      <c r="B2" s="14">
        <f>Instructions!B3</f>
        <v>8200055979</v>
      </c>
      <c r="C2" s="14"/>
      <c r="D2" s="14"/>
      <c r="F2" s="14"/>
      <c r="G2" s="13"/>
    </row>
    <row r="3" spans="1:11" ht="21" x14ac:dyDescent="0.5">
      <c r="A3" s="64" t="s">
        <v>29</v>
      </c>
      <c r="B3" s="14">
        <f>Instructions!B4</f>
        <v>21057</v>
      </c>
      <c r="C3" s="14"/>
      <c r="D3" s="14"/>
      <c r="F3" s="14"/>
      <c r="G3" s="13"/>
    </row>
    <row r="4" spans="1:11" ht="21" x14ac:dyDescent="0.5">
      <c r="A4" s="64" t="s">
        <v>30</v>
      </c>
      <c r="B4" s="80">
        <f>Instructions!B5</f>
        <v>44378</v>
      </c>
      <c r="C4" s="78">
        <f>Instructions!B6</f>
        <v>45565</v>
      </c>
      <c r="E4" s="14"/>
      <c r="F4" s="14"/>
      <c r="G4" s="13"/>
    </row>
    <row r="5" spans="1:11" ht="15.5" x14ac:dyDescent="0.35">
      <c r="B5" s="9"/>
      <c r="C5" s="11"/>
      <c r="D5" s="11"/>
      <c r="E5" s="11"/>
      <c r="F5" s="11"/>
    </row>
    <row r="6" spans="1:11" x14ac:dyDescent="0.3">
      <c r="B6" s="2"/>
      <c r="C6" s="2"/>
      <c r="D6" s="2"/>
      <c r="E6" s="2"/>
      <c r="F6" s="2"/>
      <c r="G6" s="2"/>
    </row>
    <row r="7" spans="1:11" ht="28.5" customHeight="1" x14ac:dyDescent="0.3">
      <c r="A7" s="91" t="s">
        <v>34</v>
      </c>
      <c r="B7" s="92"/>
      <c r="C7" s="16" t="s">
        <v>0</v>
      </c>
      <c r="D7" s="6" t="s">
        <v>1</v>
      </c>
      <c r="E7" s="6" t="s">
        <v>2</v>
      </c>
      <c r="F7" s="46"/>
      <c r="G7" s="3"/>
    </row>
    <row r="8" spans="1:11" ht="15.5" x14ac:dyDescent="0.35">
      <c r="A8" s="93"/>
      <c r="B8" s="94"/>
      <c r="C8" s="20">
        <f>Instructions!B7</f>
        <v>766900</v>
      </c>
      <c r="D8" s="4" t="s">
        <v>5</v>
      </c>
      <c r="E8" s="4" t="s">
        <v>5</v>
      </c>
      <c r="F8" s="79" t="str">
        <f>IF(C8=C13,"","Error: Total Awarded on the Instructions Tab does not equal the total of FY Awards!")</f>
        <v>Error: Total Awarded on the Instructions Tab does not equal the total of FY Awards!</v>
      </c>
      <c r="G8" s="79"/>
      <c r="H8" s="79"/>
      <c r="I8" s="79"/>
      <c r="J8" s="79"/>
    </row>
    <row r="9" spans="1:11" x14ac:dyDescent="0.3">
      <c r="A9" s="19" t="str">
        <f>IF(ISNUMBER(SEARCH("*Enter*",Instructions!B8)),"","FY"&amp;Instructions!B8)</f>
        <v>FY22</v>
      </c>
      <c r="B9" s="18" t="str">
        <f>IF(ISNUMBER(SEARCH("*Enter*",Instructions!B8)),""," (01/01/20"&amp;Instructions!B8&amp;"-06/30/20"&amp;Instructions!B8&amp;")")</f>
        <v xml:space="preserve"> (01/01/2022-06/30/2022)</v>
      </c>
      <c r="C9" s="56">
        <f>IF(ISNUMBER(SEARCH("*Enter*",Instructions!B8)),"0",Instructions!D8)</f>
        <v>188900</v>
      </c>
      <c r="D9" s="21">
        <f>SUMIF(Invoices!B3:B98,Summary!A9, Invoices!G3:G98)</f>
        <v>188697.75</v>
      </c>
      <c r="E9" s="21">
        <f>SUM(C9-D9)</f>
        <v>202.25</v>
      </c>
      <c r="F9" s="35"/>
      <c r="G9" s="5" t="s">
        <v>5</v>
      </c>
    </row>
    <row r="10" spans="1:11" x14ac:dyDescent="0.3">
      <c r="A10" s="19" t="str">
        <f>IF(ISNUMBER(SEARCH("*Enter*",Instructions!B9)),"","FY"&amp;Instructions!B9)</f>
        <v>FY23</v>
      </c>
      <c r="B10" s="18" t="str">
        <f>IF(ISNUMBER(SEARCH("*Enter*",Instructions!B9)),""," (01/01/20"&amp;Instructions!B9&amp;"-06/30/20"&amp;Instructions!B9&amp;")")</f>
        <v xml:space="preserve"> (01/01/2023-06/30/2023)</v>
      </c>
      <c r="C10" s="56">
        <f>IF(ISNUMBER(SEARCH("*Enter*",Instructions!B9)),"0",Instructions!D9)</f>
        <v>78000</v>
      </c>
      <c r="D10" s="21">
        <f>SUMIF(Invoices!B3:B98,Summary!A10, Invoices!G3:G98)</f>
        <v>76875</v>
      </c>
      <c r="E10" s="21">
        <f>SUM(C10-D10)</f>
        <v>1125</v>
      </c>
      <c r="F10" s="35"/>
      <c r="G10" s="5"/>
    </row>
    <row r="11" spans="1:11" ht="14.5" customHeight="1" x14ac:dyDescent="0.3">
      <c r="A11" s="19" t="str">
        <f>IF(ISNUMBER(SEARCH("*Enter*",Instructions!B10)),"","FY"&amp;Instructions!B10)</f>
        <v xml:space="preserve">FY </v>
      </c>
      <c r="B11" s="18" t="str">
        <f>IF(ISNUMBER(SEARCH("*Enter*",Instructions!B10)),""," (01/01/20"&amp;Instructions!B10&amp;"-06/30/20"&amp;Instructions!B10&amp;")")</f>
        <v xml:space="preserve"> (01/01/20 -06/30/20 )</v>
      </c>
      <c r="C11" s="56" t="str">
        <f>IF(ISNUMBER(SEARCH("*Enter*",Instructions!B10)),"0",Instructions!D10)</f>
        <v xml:space="preserve"> </v>
      </c>
      <c r="D11" s="21">
        <f>SUMIF(Invoices!B3:B98,Summary!A11, Invoices!G3:G98)</f>
        <v>0</v>
      </c>
      <c r="E11" s="21" t="e">
        <f>SUM(C11-D11)</f>
        <v>#VALUE!</v>
      </c>
      <c r="F11" s="35"/>
      <c r="G11" s="5" t="str">
        <f>IF(ISNUMBER(SEARCH("*Enter*",Instructions!#REF!)),"","")</f>
        <v/>
      </c>
    </row>
    <row r="12" spans="1:11" ht="15.5" x14ac:dyDescent="0.35">
      <c r="A12" s="88" t="s">
        <v>5</v>
      </c>
      <c r="B12" s="89"/>
      <c r="C12" s="17"/>
      <c r="D12" s="21"/>
      <c r="E12" s="21"/>
      <c r="F12" s="35"/>
      <c r="G12" s="87" t="s">
        <v>5</v>
      </c>
      <c r="H12" s="87"/>
      <c r="I12" s="87"/>
      <c r="J12" s="87"/>
      <c r="K12" s="87"/>
    </row>
    <row r="13" spans="1:11" ht="14.5" customHeight="1" x14ac:dyDescent="0.3">
      <c r="A13" s="90"/>
      <c r="B13" s="90"/>
      <c r="C13" s="20">
        <f>SUM(C9:C11)</f>
        <v>266900</v>
      </c>
      <c r="D13" s="22">
        <f>SUM(D9:D11)</f>
        <v>265572.75</v>
      </c>
      <c r="E13" s="22" t="e">
        <f>SUM(E9:E12)</f>
        <v>#VALUE!</v>
      </c>
      <c r="F13" s="36"/>
      <c r="G13" s="3"/>
    </row>
    <row r="14" spans="1:11" ht="14.5" x14ac:dyDescent="0.35">
      <c r="A14"/>
      <c r="B14"/>
      <c r="C14" s="2"/>
      <c r="D14" s="2"/>
      <c r="E14" s="2"/>
      <c r="F14" s="2"/>
      <c r="G14" s="2"/>
    </row>
    <row r="15" spans="1:11" ht="14.5" x14ac:dyDescent="0.35">
      <c r="A15" s="48" t="s">
        <v>66</v>
      </c>
      <c r="B15" s="48" t="s">
        <v>65</v>
      </c>
      <c r="C15"/>
      <c r="D15"/>
      <c r="E15"/>
      <c r="F15"/>
    </row>
    <row r="16" spans="1:11" ht="14.5" x14ac:dyDescent="0.35">
      <c r="A16" s="48" t="s">
        <v>51</v>
      </c>
      <c r="B16" s="51" t="s">
        <v>78</v>
      </c>
      <c r="C16" s="51" t="s">
        <v>67</v>
      </c>
      <c r="D16" s="51" t="s">
        <v>68</v>
      </c>
      <c r="E16" s="51" t="s">
        <v>69</v>
      </c>
      <c r="F16" s="51" t="s">
        <v>64</v>
      </c>
    </row>
    <row r="17" spans="1:6" ht="14.5" x14ac:dyDescent="0.35">
      <c r="A17" s="49" t="s">
        <v>77</v>
      </c>
      <c r="B17" s="43"/>
      <c r="C17" s="43">
        <v>188900</v>
      </c>
      <c r="D17" s="43"/>
      <c r="E17" s="43">
        <v>-202.25</v>
      </c>
      <c r="F17" s="43">
        <v>188697.75</v>
      </c>
    </row>
    <row r="18" spans="1:6" ht="14.5" x14ac:dyDescent="0.35">
      <c r="A18" s="49" t="s">
        <v>79</v>
      </c>
      <c r="B18" s="43"/>
      <c r="C18" s="43">
        <v>78000</v>
      </c>
      <c r="D18" s="43">
        <v>90000</v>
      </c>
      <c r="E18" s="43">
        <v>5000</v>
      </c>
      <c r="F18" s="43">
        <v>173000</v>
      </c>
    </row>
    <row r="19" spans="1:6" ht="14.5" x14ac:dyDescent="0.35">
      <c r="A19" s="49" t="s">
        <v>82</v>
      </c>
      <c r="B19" s="43">
        <v>0</v>
      </c>
      <c r="C19" s="43"/>
      <c r="D19" s="43"/>
      <c r="E19" s="43"/>
      <c r="F19" s="43">
        <v>0</v>
      </c>
    </row>
    <row r="20" spans="1:6" ht="14.5" x14ac:dyDescent="0.35">
      <c r="A20" s="49" t="s">
        <v>64</v>
      </c>
      <c r="B20" s="43">
        <v>0</v>
      </c>
      <c r="C20" s="43">
        <v>266900</v>
      </c>
      <c r="D20" s="43">
        <v>90000</v>
      </c>
      <c r="E20" s="43">
        <v>4797.75</v>
      </c>
      <c r="F20" s="43">
        <v>361697.75</v>
      </c>
    </row>
    <row r="21" spans="1:6" ht="14.5" x14ac:dyDescent="0.35">
      <c r="A21"/>
      <c r="B21"/>
      <c r="C21"/>
      <c r="D21"/>
      <c r="E21"/>
      <c r="F21"/>
    </row>
    <row r="22" spans="1:6" ht="14.5" x14ac:dyDescent="0.35">
      <c r="A22"/>
      <c r="B22"/>
      <c r="C22"/>
      <c r="D22"/>
      <c r="E22"/>
    </row>
    <row r="23" spans="1:6" ht="14.5" x14ac:dyDescent="0.35">
      <c r="A23"/>
      <c r="B23"/>
      <c r="C23"/>
      <c r="D23"/>
      <c r="E23"/>
    </row>
    <row r="24" spans="1:6" ht="14.5" x14ac:dyDescent="0.35">
      <c r="A24"/>
      <c r="B24"/>
      <c r="C24"/>
      <c r="D24"/>
      <c r="E24"/>
    </row>
    <row r="25" spans="1:6" ht="14.5" x14ac:dyDescent="0.35">
      <c r="A25"/>
      <c r="B25"/>
      <c r="C25"/>
      <c r="D25"/>
      <c r="E25"/>
    </row>
    <row r="26" spans="1:6" ht="14.5" x14ac:dyDescent="0.35">
      <c r="A26"/>
      <c r="B26"/>
      <c r="C26"/>
      <c r="D26"/>
      <c r="E26"/>
    </row>
    <row r="27" spans="1:6" ht="14.5" x14ac:dyDescent="0.35">
      <c r="A27"/>
      <c r="B27"/>
      <c r="C27"/>
      <c r="D27"/>
      <c r="E27"/>
    </row>
    <row r="28" spans="1:6" ht="14.5" x14ac:dyDescent="0.35">
      <c r="A28"/>
      <c r="B28"/>
      <c r="C28"/>
      <c r="D28"/>
      <c r="E28"/>
    </row>
    <row r="29" spans="1:6" ht="14.5" x14ac:dyDescent="0.35">
      <c r="A29"/>
      <c r="B29"/>
      <c r="C29"/>
    </row>
    <row r="30" spans="1:6" ht="14.5" x14ac:dyDescent="0.35">
      <c r="A30"/>
      <c r="B30"/>
      <c r="C30"/>
    </row>
    <row r="31" spans="1:6" ht="14.5" x14ac:dyDescent="0.35">
      <c r="A31"/>
      <c r="B31"/>
      <c r="C31"/>
    </row>
    <row r="32" spans="1:6" ht="14.5" x14ac:dyDescent="0.35">
      <c r="A32"/>
      <c r="B32"/>
      <c r="C32"/>
    </row>
    <row r="33" spans="1:2" ht="14.5" x14ac:dyDescent="0.35">
      <c r="A33"/>
      <c r="B33"/>
    </row>
  </sheetData>
  <mergeCells count="5">
    <mergeCell ref="G12:K12"/>
    <mergeCell ref="A12:B12"/>
    <mergeCell ref="A13:B13"/>
    <mergeCell ref="A7:B7"/>
    <mergeCell ref="A8:B8"/>
  </mergeCells>
  <pageMargins left="0.4" right="0.4" top="0.4" bottom="0.6" header="0.3" footer="0.3"/>
  <pageSetup scale="80"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6530-4AE9-495E-8B98-C98E55B0873F}">
  <dimension ref="B1:AF98"/>
  <sheetViews>
    <sheetView workbookViewId="0">
      <selection activeCell="E13" sqref="E13"/>
    </sheetView>
  </sheetViews>
  <sheetFormatPr defaultRowHeight="14.5" x14ac:dyDescent="0.35"/>
  <cols>
    <col min="1" max="1" width="3.90625" customWidth="1"/>
    <col min="2" max="3" width="11.08984375" customWidth="1"/>
    <col min="4" max="4" width="15.81640625" customWidth="1"/>
    <col min="5" max="5" width="15.81640625" style="58" customWidth="1"/>
    <col min="6" max="6" width="19" style="61" customWidth="1"/>
    <col min="7" max="7" width="13" customWidth="1"/>
    <col min="8" max="8" width="14.81640625" customWidth="1"/>
    <col min="9" max="9" width="15" customWidth="1"/>
    <col min="10" max="10" width="14.81640625" customWidth="1"/>
    <col min="11" max="11" width="13.453125" customWidth="1"/>
    <col min="12" max="12" width="17.81640625" customWidth="1"/>
    <col min="15" max="15" width="14.453125" customWidth="1"/>
    <col min="16" max="16" width="13.1796875" customWidth="1"/>
    <col min="17" max="17" width="20.1796875" customWidth="1"/>
    <col min="18" max="19" width="20.81640625" customWidth="1"/>
    <col min="20" max="21" width="13.54296875" customWidth="1"/>
    <col min="22" max="23" width="22.453125" customWidth="1"/>
    <col min="24" max="24" width="16" customWidth="1"/>
    <col min="25" max="25" width="13.1796875" customWidth="1"/>
    <col min="26" max="26" width="11.453125" style="7" bestFit="1" customWidth="1"/>
    <col min="27" max="28" width="0" hidden="1" customWidth="1"/>
    <col min="29" max="29" width="13.54296875" hidden="1" customWidth="1"/>
    <col min="30" max="32" width="16" hidden="1" customWidth="1"/>
    <col min="33" max="34" width="0" hidden="1" customWidth="1"/>
  </cols>
  <sheetData>
    <row r="1" spans="2:30" ht="15.5" x14ac:dyDescent="0.35">
      <c r="B1" s="95" t="s">
        <v>46</v>
      </c>
      <c r="C1" s="95"/>
      <c r="D1" s="95"/>
      <c r="E1" s="95"/>
      <c r="F1" s="95"/>
      <c r="G1" s="95"/>
      <c r="AC1">
        <v>2024</v>
      </c>
      <c r="AD1" s="8" t="s">
        <v>8</v>
      </c>
    </row>
    <row r="2" spans="2:30" x14ac:dyDescent="0.35">
      <c r="B2" s="25" t="s">
        <v>45</v>
      </c>
      <c r="C2" s="24" t="s">
        <v>4</v>
      </c>
      <c r="D2" s="24" t="s">
        <v>3</v>
      </c>
      <c r="E2" s="57" t="s">
        <v>51</v>
      </c>
      <c r="F2" s="59" t="s">
        <v>49</v>
      </c>
      <c r="G2" s="24" t="s">
        <v>6</v>
      </c>
      <c r="AC2">
        <v>2024</v>
      </c>
      <c r="AD2" s="8" t="s">
        <v>9</v>
      </c>
    </row>
    <row r="3" spans="2:30" x14ac:dyDescent="0.35">
      <c r="B3" s="66" t="s">
        <v>75</v>
      </c>
      <c r="C3" s="67">
        <v>5101359912</v>
      </c>
      <c r="D3" s="68">
        <v>44383</v>
      </c>
      <c r="E3" s="69">
        <v>4000510561</v>
      </c>
      <c r="F3" s="70"/>
      <c r="G3" s="71">
        <v>31080</v>
      </c>
      <c r="AC3">
        <v>2024</v>
      </c>
      <c r="AD3" s="8" t="s">
        <v>10</v>
      </c>
    </row>
    <row r="4" spans="2:30" x14ac:dyDescent="0.35">
      <c r="B4" s="66" t="s">
        <v>75</v>
      </c>
      <c r="C4" s="72">
        <v>5101351037</v>
      </c>
      <c r="D4" s="73">
        <v>44434</v>
      </c>
      <c r="E4" s="69">
        <v>4000510561</v>
      </c>
      <c r="F4" s="70"/>
      <c r="G4" s="71">
        <v>76483.75</v>
      </c>
      <c r="AC4">
        <v>2024</v>
      </c>
      <c r="AD4" s="8" t="s">
        <v>11</v>
      </c>
    </row>
    <row r="5" spans="2:30" x14ac:dyDescent="0.35">
      <c r="B5" s="66" t="s">
        <v>75</v>
      </c>
      <c r="C5" s="72">
        <v>5101351038</v>
      </c>
      <c r="D5" s="73">
        <v>44434</v>
      </c>
      <c r="E5" s="69">
        <v>4000510561</v>
      </c>
      <c r="F5" s="70"/>
      <c r="G5" s="71">
        <v>81134</v>
      </c>
      <c r="H5" s="29" t="s">
        <v>5</v>
      </c>
      <c r="AC5">
        <v>2024</v>
      </c>
      <c r="AD5" s="8" t="s">
        <v>12</v>
      </c>
    </row>
    <row r="6" spans="2:30" x14ac:dyDescent="0.35">
      <c r="B6" s="66" t="s">
        <v>74</v>
      </c>
      <c r="C6" s="81" t="s">
        <v>80</v>
      </c>
      <c r="D6" s="73">
        <v>44944</v>
      </c>
      <c r="E6" s="37">
        <v>4000580013</v>
      </c>
      <c r="F6" s="70"/>
      <c r="G6" s="71">
        <v>49875</v>
      </c>
      <c r="AC6">
        <v>2024</v>
      </c>
      <c r="AD6" s="8" t="s">
        <v>13</v>
      </c>
    </row>
    <row r="7" spans="2:30" x14ac:dyDescent="0.35">
      <c r="B7" s="66" t="s">
        <v>74</v>
      </c>
      <c r="C7" s="81" t="s">
        <v>81</v>
      </c>
      <c r="D7" s="73">
        <v>45031</v>
      </c>
      <c r="E7" s="37">
        <v>4000580013</v>
      </c>
      <c r="F7" s="70"/>
      <c r="G7" s="71">
        <v>27000</v>
      </c>
      <c r="AC7">
        <v>2024</v>
      </c>
      <c r="AD7" s="8" t="s">
        <v>14</v>
      </c>
    </row>
    <row r="8" spans="2:30" x14ac:dyDescent="0.35">
      <c r="B8" s="66" t="s">
        <v>7</v>
      </c>
      <c r="C8" s="81" t="s">
        <v>83</v>
      </c>
      <c r="D8" s="74">
        <v>45250</v>
      </c>
      <c r="E8" s="37">
        <v>4000599917</v>
      </c>
      <c r="F8" s="76"/>
      <c r="G8" s="77" t="s">
        <v>5</v>
      </c>
      <c r="AC8">
        <v>2024</v>
      </c>
      <c r="AD8" s="8" t="s">
        <v>15</v>
      </c>
    </row>
    <row r="9" spans="2:30" x14ac:dyDescent="0.35">
      <c r="B9" s="66"/>
      <c r="C9" s="66"/>
      <c r="D9" s="74"/>
      <c r="E9" s="75"/>
      <c r="F9" s="76"/>
      <c r="G9" s="77"/>
      <c r="AC9">
        <v>2024</v>
      </c>
      <c r="AD9" s="8" t="s">
        <v>16</v>
      </c>
    </row>
    <row r="10" spans="2:30" x14ac:dyDescent="0.35">
      <c r="B10" s="66"/>
      <c r="C10" s="66"/>
      <c r="D10" s="74"/>
      <c r="E10" s="75"/>
      <c r="F10" s="76"/>
      <c r="G10" s="77"/>
      <c r="AC10">
        <v>2024</v>
      </c>
      <c r="AD10" s="8" t="s">
        <v>17</v>
      </c>
    </row>
    <row r="11" spans="2:30" x14ac:dyDescent="0.35">
      <c r="B11" s="66"/>
      <c r="C11" s="66"/>
      <c r="D11" s="74"/>
      <c r="E11" s="75"/>
      <c r="F11" s="70"/>
      <c r="G11" s="77"/>
      <c r="AC11">
        <v>2024</v>
      </c>
      <c r="AD11" s="8" t="s">
        <v>18</v>
      </c>
    </row>
    <row r="12" spans="2:30" x14ac:dyDescent="0.35">
      <c r="B12" s="66"/>
      <c r="C12" s="66"/>
      <c r="D12" s="74"/>
      <c r="E12" s="75"/>
      <c r="F12" s="70"/>
      <c r="G12" s="77"/>
      <c r="AC12">
        <v>2024</v>
      </c>
      <c r="AD12" s="8" t="s">
        <v>19</v>
      </c>
    </row>
    <row r="13" spans="2:30" x14ac:dyDescent="0.35">
      <c r="B13" s="66"/>
      <c r="C13" s="66"/>
      <c r="D13" s="74"/>
      <c r="E13" s="75"/>
      <c r="F13" s="70"/>
      <c r="G13" s="77"/>
      <c r="AC13">
        <v>2024</v>
      </c>
      <c r="AD13" s="8" t="s">
        <v>20</v>
      </c>
    </row>
    <row r="14" spans="2:30" x14ac:dyDescent="0.35">
      <c r="B14" s="66"/>
      <c r="C14" s="66"/>
      <c r="D14" s="74"/>
      <c r="E14" s="75"/>
      <c r="F14" s="70"/>
      <c r="G14" s="77"/>
      <c r="AC14">
        <v>2024</v>
      </c>
      <c r="AD14" s="8" t="s">
        <v>21</v>
      </c>
    </row>
    <row r="15" spans="2:30" x14ac:dyDescent="0.35">
      <c r="B15" s="66"/>
      <c r="C15" s="66"/>
      <c r="D15" s="74"/>
      <c r="E15" s="75"/>
      <c r="F15" s="70"/>
      <c r="G15" s="77"/>
      <c r="AC15">
        <v>2024</v>
      </c>
      <c r="AD15" s="8" t="s">
        <v>22</v>
      </c>
    </row>
    <row r="16" spans="2:30" x14ac:dyDescent="0.35">
      <c r="B16" s="66"/>
      <c r="C16" s="66"/>
      <c r="D16" s="74"/>
      <c r="E16" s="75"/>
      <c r="F16" s="70"/>
      <c r="G16" s="77"/>
      <c r="AC16">
        <v>2024</v>
      </c>
      <c r="AD16" s="8" t="s">
        <v>23</v>
      </c>
    </row>
    <row r="17" spans="2:30" x14ac:dyDescent="0.35">
      <c r="B17" s="66"/>
      <c r="C17" s="66"/>
      <c r="D17" s="74"/>
      <c r="E17" s="75"/>
      <c r="F17" s="70"/>
      <c r="G17" s="77"/>
      <c r="AC17">
        <v>2024</v>
      </c>
      <c r="AD17" s="8" t="s">
        <v>24</v>
      </c>
    </row>
    <row r="18" spans="2:30" x14ac:dyDescent="0.35">
      <c r="B18" s="23"/>
      <c r="C18" s="23"/>
      <c r="D18" s="27"/>
      <c r="E18" s="65"/>
      <c r="F18" s="60"/>
      <c r="G18" s="28"/>
      <c r="AC18">
        <v>2024</v>
      </c>
      <c r="AD18" s="8" t="s">
        <v>25</v>
      </c>
    </row>
    <row r="19" spans="2:30" x14ac:dyDescent="0.35">
      <c r="B19" s="23"/>
      <c r="C19" s="23"/>
      <c r="D19" s="27"/>
      <c r="E19" s="65"/>
      <c r="F19" s="60"/>
      <c r="G19" s="28"/>
    </row>
    <row r="20" spans="2:30" x14ac:dyDescent="0.35">
      <c r="B20" s="23"/>
      <c r="C20" s="23"/>
      <c r="D20" s="27"/>
      <c r="E20" s="65"/>
      <c r="F20" s="60"/>
      <c r="G20" s="28"/>
    </row>
    <row r="21" spans="2:30" x14ac:dyDescent="0.35">
      <c r="B21" s="23"/>
      <c r="C21" s="23"/>
      <c r="D21" s="27"/>
      <c r="E21" s="65"/>
      <c r="F21" s="60"/>
      <c r="G21" s="28"/>
    </row>
    <row r="22" spans="2:30" x14ac:dyDescent="0.35">
      <c r="B22" s="23"/>
      <c r="C22" s="23"/>
      <c r="D22" s="27"/>
      <c r="E22" s="65"/>
      <c r="F22" s="60"/>
      <c r="G22" s="28"/>
    </row>
    <row r="23" spans="2:30" x14ac:dyDescent="0.35">
      <c r="B23" s="23"/>
      <c r="C23" s="23"/>
      <c r="D23" s="27"/>
      <c r="E23" s="65"/>
      <c r="F23" s="60"/>
      <c r="G23" s="28"/>
    </row>
    <row r="24" spans="2:30" x14ac:dyDescent="0.35">
      <c r="B24" s="23"/>
      <c r="C24" s="23"/>
      <c r="D24" s="27"/>
      <c r="E24" s="65"/>
      <c r="F24" s="60"/>
      <c r="G24" s="28"/>
    </row>
    <row r="25" spans="2:30" x14ac:dyDescent="0.35">
      <c r="B25" s="23"/>
      <c r="C25" s="23"/>
      <c r="D25" s="27"/>
      <c r="E25" s="65"/>
      <c r="F25" s="60"/>
      <c r="G25" s="28"/>
    </row>
    <row r="26" spans="2:30" x14ac:dyDescent="0.35">
      <c r="B26" s="23"/>
      <c r="C26" s="23"/>
      <c r="D26" s="27"/>
      <c r="E26" s="65"/>
      <c r="F26" s="60"/>
      <c r="G26" s="28"/>
    </row>
    <row r="27" spans="2:30" x14ac:dyDescent="0.35">
      <c r="B27" s="23"/>
      <c r="C27" s="23"/>
      <c r="D27" s="27"/>
      <c r="E27" s="65"/>
      <c r="F27" s="60"/>
      <c r="G27" s="28"/>
    </row>
    <row r="28" spans="2:30" x14ac:dyDescent="0.35">
      <c r="B28" s="23"/>
      <c r="C28" s="23"/>
      <c r="D28" s="27"/>
      <c r="E28" s="65"/>
      <c r="F28" s="60"/>
      <c r="G28" s="28"/>
    </row>
    <row r="29" spans="2:30" x14ac:dyDescent="0.35">
      <c r="B29" s="23"/>
      <c r="C29" s="23"/>
      <c r="D29" s="27"/>
      <c r="E29" s="65"/>
      <c r="F29" s="60"/>
      <c r="G29" s="28"/>
    </row>
    <row r="30" spans="2:30" x14ac:dyDescent="0.35">
      <c r="B30" s="23"/>
      <c r="C30" s="23"/>
      <c r="D30" s="27"/>
      <c r="E30" s="65"/>
      <c r="F30" s="60"/>
      <c r="G30" s="28"/>
    </row>
    <row r="31" spans="2:30" x14ac:dyDescent="0.35">
      <c r="B31" s="23"/>
      <c r="C31" s="23"/>
      <c r="D31" s="27"/>
      <c r="E31" s="65"/>
      <c r="F31" s="60"/>
      <c r="G31" s="28"/>
    </row>
    <row r="32" spans="2:30" x14ac:dyDescent="0.35">
      <c r="B32" s="23"/>
      <c r="C32" s="23"/>
      <c r="D32" s="27"/>
      <c r="E32" s="65"/>
      <c r="F32" s="60"/>
      <c r="G32" s="28"/>
    </row>
    <row r="33" spans="2:7" x14ac:dyDescent="0.35">
      <c r="B33" s="23"/>
      <c r="C33" s="23"/>
      <c r="D33" s="27"/>
      <c r="E33" s="65"/>
      <c r="F33" s="60"/>
      <c r="G33" s="28"/>
    </row>
    <row r="34" spans="2:7" x14ac:dyDescent="0.35">
      <c r="B34" s="23"/>
      <c r="C34" s="23"/>
      <c r="D34" s="27"/>
      <c r="E34" s="65"/>
      <c r="F34" s="60"/>
      <c r="G34" s="28"/>
    </row>
    <row r="35" spans="2:7" x14ac:dyDescent="0.35">
      <c r="B35" s="23"/>
      <c r="C35" s="23"/>
      <c r="D35" s="27"/>
      <c r="E35" s="65"/>
      <c r="F35" s="60"/>
      <c r="G35" s="28"/>
    </row>
    <row r="36" spans="2:7" x14ac:dyDescent="0.35">
      <c r="B36" s="23"/>
      <c r="C36" s="23"/>
      <c r="D36" s="27"/>
      <c r="E36" s="65"/>
      <c r="F36" s="60"/>
      <c r="G36" s="28"/>
    </row>
    <row r="37" spans="2:7" x14ac:dyDescent="0.35">
      <c r="B37" s="23"/>
      <c r="C37" s="23"/>
      <c r="D37" s="27"/>
      <c r="E37" s="65"/>
      <c r="F37" s="60"/>
      <c r="G37" s="28"/>
    </row>
    <row r="38" spans="2:7" x14ac:dyDescent="0.35">
      <c r="B38" s="23"/>
      <c r="C38" s="23"/>
      <c r="D38" s="27"/>
      <c r="E38" s="65"/>
      <c r="F38" s="60"/>
      <c r="G38" s="28"/>
    </row>
    <row r="39" spans="2:7" x14ac:dyDescent="0.35">
      <c r="B39" s="23"/>
      <c r="C39" s="23"/>
      <c r="D39" s="27"/>
      <c r="E39" s="65"/>
      <c r="F39" s="60"/>
      <c r="G39" s="28"/>
    </row>
    <row r="40" spans="2:7" x14ac:dyDescent="0.35">
      <c r="B40" s="23"/>
      <c r="C40" s="23"/>
      <c r="D40" s="27"/>
      <c r="E40" s="65"/>
      <c r="F40" s="60"/>
      <c r="G40" s="28"/>
    </row>
    <row r="41" spans="2:7" x14ac:dyDescent="0.35">
      <c r="B41" s="23"/>
      <c r="C41" s="23"/>
      <c r="D41" s="27"/>
      <c r="E41" s="65"/>
      <c r="F41" s="60"/>
      <c r="G41" s="28"/>
    </row>
    <row r="42" spans="2:7" x14ac:dyDescent="0.35">
      <c r="B42" s="23"/>
      <c r="C42" s="23"/>
      <c r="D42" s="27"/>
      <c r="E42" s="65"/>
      <c r="F42" s="60"/>
      <c r="G42" s="28"/>
    </row>
    <row r="43" spans="2:7" x14ac:dyDescent="0.35">
      <c r="B43" s="23"/>
      <c r="C43" s="23"/>
      <c r="D43" s="27"/>
      <c r="E43" s="65"/>
      <c r="F43" s="60"/>
      <c r="G43" s="28"/>
    </row>
    <row r="44" spans="2:7" x14ac:dyDescent="0.35">
      <c r="B44" s="23"/>
      <c r="C44" s="23"/>
      <c r="D44" s="27"/>
      <c r="E44" s="65"/>
      <c r="F44" s="60"/>
      <c r="G44" s="28"/>
    </row>
    <row r="45" spans="2:7" x14ac:dyDescent="0.35">
      <c r="B45" s="23"/>
      <c r="C45" s="23"/>
      <c r="D45" s="27"/>
      <c r="E45" s="65"/>
      <c r="F45" s="60"/>
      <c r="G45" s="28"/>
    </row>
    <row r="46" spans="2:7" x14ac:dyDescent="0.35">
      <c r="B46" s="23"/>
      <c r="C46" s="23"/>
      <c r="D46" s="27"/>
      <c r="E46" s="65"/>
      <c r="F46" s="60"/>
      <c r="G46" s="28"/>
    </row>
    <row r="47" spans="2:7" x14ac:dyDescent="0.35">
      <c r="B47" s="23"/>
      <c r="C47" s="23"/>
      <c r="D47" s="27"/>
      <c r="E47" s="65"/>
      <c r="F47" s="60"/>
      <c r="G47" s="28"/>
    </row>
    <row r="48" spans="2:7" x14ac:dyDescent="0.35">
      <c r="B48" s="23"/>
      <c r="C48" s="23"/>
      <c r="D48" s="27"/>
      <c r="E48" s="65"/>
      <c r="F48" s="60"/>
      <c r="G48" s="28"/>
    </row>
    <row r="49" spans="2:7" x14ac:dyDescent="0.35">
      <c r="B49" s="23"/>
      <c r="C49" s="23"/>
      <c r="D49" s="27"/>
      <c r="E49" s="65"/>
      <c r="F49" s="60"/>
      <c r="G49" s="28"/>
    </row>
    <row r="50" spans="2:7" x14ac:dyDescent="0.35">
      <c r="B50" s="23"/>
      <c r="C50" s="23"/>
      <c r="D50" s="27"/>
      <c r="E50" s="65"/>
      <c r="F50" s="60"/>
      <c r="G50" s="28"/>
    </row>
    <row r="51" spans="2:7" x14ac:dyDescent="0.35">
      <c r="B51" s="23"/>
      <c r="C51" s="23"/>
      <c r="D51" s="27"/>
      <c r="E51" s="65"/>
      <c r="F51" s="60"/>
      <c r="G51" s="28"/>
    </row>
    <row r="52" spans="2:7" x14ac:dyDescent="0.35">
      <c r="B52" s="23"/>
      <c r="C52" s="23"/>
      <c r="D52" s="27"/>
      <c r="E52" s="65"/>
      <c r="F52" s="60"/>
      <c r="G52" s="28"/>
    </row>
    <row r="53" spans="2:7" x14ac:dyDescent="0.35">
      <c r="B53" s="23"/>
      <c r="C53" s="23"/>
      <c r="D53" s="27"/>
      <c r="E53" s="65"/>
      <c r="F53" s="60"/>
      <c r="G53" s="28"/>
    </row>
    <row r="54" spans="2:7" x14ac:dyDescent="0.35">
      <c r="B54" s="23"/>
      <c r="C54" s="23"/>
      <c r="D54" s="27"/>
      <c r="E54" s="65"/>
      <c r="F54" s="60"/>
      <c r="G54" s="28"/>
    </row>
    <row r="55" spans="2:7" x14ac:dyDescent="0.35">
      <c r="B55" s="23"/>
      <c r="C55" s="23"/>
      <c r="D55" s="27"/>
      <c r="E55" s="65"/>
      <c r="F55" s="60"/>
      <c r="G55" s="28"/>
    </row>
    <row r="56" spans="2:7" x14ac:dyDescent="0.35">
      <c r="B56" s="23"/>
      <c r="C56" s="23"/>
      <c r="D56" s="27"/>
      <c r="E56" s="65"/>
      <c r="F56" s="60"/>
      <c r="G56" s="28"/>
    </row>
    <row r="57" spans="2:7" x14ac:dyDescent="0.35">
      <c r="B57" s="23"/>
      <c r="C57" s="23"/>
      <c r="D57" s="27"/>
      <c r="E57" s="65"/>
      <c r="F57" s="60"/>
      <c r="G57" s="28"/>
    </row>
    <row r="58" spans="2:7" x14ac:dyDescent="0.35">
      <c r="B58" s="23"/>
      <c r="C58" s="23"/>
      <c r="D58" s="27"/>
      <c r="E58" s="65"/>
      <c r="F58" s="60"/>
      <c r="G58" s="28"/>
    </row>
    <row r="59" spans="2:7" x14ac:dyDescent="0.35">
      <c r="B59" s="23"/>
      <c r="C59" s="23"/>
      <c r="D59" s="27"/>
      <c r="E59" s="65"/>
      <c r="F59" s="60"/>
      <c r="G59" s="28"/>
    </row>
    <row r="60" spans="2:7" x14ac:dyDescent="0.35">
      <c r="B60" s="23"/>
      <c r="C60" s="23"/>
      <c r="D60" s="27"/>
      <c r="E60" s="65"/>
      <c r="F60" s="60"/>
      <c r="G60" s="28"/>
    </row>
    <row r="61" spans="2:7" x14ac:dyDescent="0.35">
      <c r="B61" s="23"/>
      <c r="C61" s="23"/>
      <c r="D61" s="27"/>
      <c r="E61" s="65"/>
      <c r="F61" s="60"/>
      <c r="G61" s="28"/>
    </row>
    <row r="62" spans="2:7" x14ac:dyDescent="0.35">
      <c r="B62" s="23"/>
      <c r="C62" s="23"/>
      <c r="D62" s="27"/>
      <c r="E62" s="65"/>
      <c r="F62" s="60"/>
      <c r="G62" s="28"/>
    </row>
    <row r="63" spans="2:7" x14ac:dyDescent="0.35">
      <c r="B63" s="23"/>
      <c r="C63" s="23"/>
      <c r="D63" s="27"/>
      <c r="E63" s="65"/>
      <c r="F63" s="60"/>
      <c r="G63" s="28"/>
    </row>
    <row r="64" spans="2:7" x14ac:dyDescent="0.35">
      <c r="B64" s="23"/>
      <c r="C64" s="23"/>
      <c r="D64" s="27"/>
      <c r="E64" s="65"/>
      <c r="F64" s="60"/>
      <c r="G64" s="28"/>
    </row>
    <row r="65" spans="2:7" x14ac:dyDescent="0.35">
      <c r="B65" s="23"/>
      <c r="C65" s="23"/>
      <c r="D65" s="27"/>
      <c r="E65" s="65"/>
      <c r="F65" s="60"/>
      <c r="G65" s="28"/>
    </row>
    <row r="66" spans="2:7" x14ac:dyDescent="0.35">
      <c r="B66" s="23"/>
      <c r="C66" s="23"/>
      <c r="D66" s="27"/>
      <c r="E66" s="65"/>
      <c r="F66" s="60"/>
      <c r="G66" s="28"/>
    </row>
    <row r="67" spans="2:7" x14ac:dyDescent="0.35">
      <c r="B67" s="23"/>
      <c r="C67" s="23"/>
      <c r="D67" s="27"/>
      <c r="E67" s="65"/>
      <c r="F67" s="60"/>
      <c r="G67" s="28"/>
    </row>
    <row r="68" spans="2:7" x14ac:dyDescent="0.35">
      <c r="B68" s="23"/>
      <c r="C68" s="23"/>
      <c r="D68" s="27"/>
      <c r="E68" s="65"/>
      <c r="F68" s="60"/>
      <c r="G68" s="28"/>
    </row>
    <row r="69" spans="2:7" x14ac:dyDescent="0.35">
      <c r="B69" s="23"/>
      <c r="C69" s="23"/>
      <c r="D69" s="27"/>
      <c r="E69" s="65"/>
      <c r="F69" s="60"/>
      <c r="G69" s="28"/>
    </row>
    <row r="70" spans="2:7" x14ac:dyDescent="0.35">
      <c r="B70" s="23"/>
      <c r="C70" s="23"/>
      <c r="D70" s="27"/>
      <c r="E70" s="65"/>
      <c r="F70" s="60"/>
      <c r="G70" s="28"/>
    </row>
    <row r="71" spans="2:7" x14ac:dyDescent="0.35">
      <c r="B71" s="23"/>
      <c r="C71" s="23"/>
      <c r="D71" s="27"/>
      <c r="E71" s="65"/>
      <c r="F71" s="60"/>
      <c r="G71" s="28"/>
    </row>
    <row r="72" spans="2:7" x14ac:dyDescent="0.35">
      <c r="B72" s="23"/>
      <c r="C72" s="23"/>
      <c r="D72" s="27"/>
      <c r="E72" s="65"/>
      <c r="F72" s="60"/>
      <c r="G72" s="28"/>
    </row>
    <row r="73" spans="2:7" x14ac:dyDescent="0.35">
      <c r="B73" s="23"/>
      <c r="C73" s="23"/>
      <c r="D73" s="27"/>
      <c r="E73" s="65"/>
      <c r="F73" s="60"/>
      <c r="G73" s="28"/>
    </row>
    <row r="74" spans="2:7" x14ac:dyDescent="0.35">
      <c r="B74" s="23"/>
      <c r="C74" s="23"/>
      <c r="D74" s="27"/>
      <c r="E74" s="65"/>
      <c r="F74" s="60"/>
      <c r="G74" s="28"/>
    </row>
    <row r="75" spans="2:7" x14ac:dyDescent="0.35">
      <c r="B75" s="23"/>
      <c r="C75" s="23"/>
      <c r="D75" s="27"/>
      <c r="E75" s="65"/>
      <c r="F75" s="60"/>
      <c r="G75" s="28"/>
    </row>
    <row r="76" spans="2:7" x14ac:dyDescent="0.35">
      <c r="B76" s="23"/>
      <c r="C76" s="23"/>
      <c r="D76" s="27"/>
      <c r="E76" s="65"/>
      <c r="F76" s="60"/>
      <c r="G76" s="28"/>
    </row>
    <row r="77" spans="2:7" x14ac:dyDescent="0.35">
      <c r="B77" s="23"/>
      <c r="C77" s="23"/>
      <c r="D77" s="27"/>
      <c r="E77" s="65"/>
      <c r="F77" s="60"/>
      <c r="G77" s="28"/>
    </row>
    <row r="78" spans="2:7" x14ac:dyDescent="0.35">
      <c r="B78" s="23"/>
      <c r="C78" s="23"/>
      <c r="D78" s="27"/>
      <c r="E78" s="65"/>
      <c r="F78" s="60"/>
      <c r="G78" s="28"/>
    </row>
    <row r="79" spans="2:7" x14ac:dyDescent="0.35">
      <c r="B79" s="23"/>
      <c r="C79" s="23"/>
      <c r="D79" s="27"/>
      <c r="E79" s="65"/>
      <c r="F79" s="60"/>
      <c r="G79" s="28"/>
    </row>
    <row r="80" spans="2:7" x14ac:dyDescent="0.35">
      <c r="B80" s="23"/>
      <c r="C80" s="23"/>
      <c r="D80" s="27"/>
      <c r="E80" s="65"/>
      <c r="F80" s="60"/>
      <c r="G80" s="28"/>
    </row>
    <row r="81" spans="2:7" x14ac:dyDescent="0.35">
      <c r="B81" s="23"/>
      <c r="C81" s="23"/>
      <c r="D81" s="27"/>
      <c r="E81" s="65"/>
      <c r="F81" s="60"/>
      <c r="G81" s="28"/>
    </row>
    <row r="82" spans="2:7" x14ac:dyDescent="0.35">
      <c r="B82" s="23"/>
      <c r="C82" s="23"/>
      <c r="D82" s="27"/>
      <c r="E82" s="65"/>
      <c r="F82" s="60"/>
      <c r="G82" s="28"/>
    </row>
    <row r="83" spans="2:7" x14ac:dyDescent="0.35">
      <c r="B83" s="23"/>
      <c r="C83" s="23"/>
      <c r="D83" s="27"/>
      <c r="E83" s="65"/>
      <c r="F83" s="60"/>
      <c r="G83" s="28"/>
    </row>
    <row r="84" spans="2:7" x14ac:dyDescent="0.35">
      <c r="B84" s="23"/>
      <c r="C84" s="23"/>
      <c r="D84" s="27"/>
      <c r="E84" s="65"/>
      <c r="F84" s="60"/>
      <c r="G84" s="28"/>
    </row>
    <row r="85" spans="2:7" x14ac:dyDescent="0.35">
      <c r="B85" s="23"/>
      <c r="C85" s="23"/>
      <c r="D85" s="27"/>
      <c r="E85" s="65"/>
      <c r="F85" s="60"/>
      <c r="G85" s="28"/>
    </row>
    <row r="86" spans="2:7" x14ac:dyDescent="0.35">
      <c r="B86" s="23"/>
      <c r="C86" s="23"/>
      <c r="D86" s="27"/>
      <c r="E86" s="65"/>
      <c r="F86" s="60"/>
      <c r="G86" s="28"/>
    </row>
    <row r="87" spans="2:7" x14ac:dyDescent="0.35">
      <c r="B87" s="23"/>
      <c r="C87" s="23"/>
      <c r="D87" s="27"/>
      <c r="E87" s="65"/>
      <c r="F87" s="60"/>
      <c r="G87" s="28"/>
    </row>
    <row r="88" spans="2:7" x14ac:dyDescent="0.35">
      <c r="B88" s="23"/>
      <c r="C88" s="23"/>
      <c r="D88" s="27"/>
      <c r="E88" s="65"/>
      <c r="F88" s="60"/>
      <c r="G88" s="28"/>
    </row>
    <row r="89" spans="2:7" x14ac:dyDescent="0.35">
      <c r="B89" s="23"/>
      <c r="C89" s="23"/>
      <c r="D89" s="27"/>
      <c r="E89" s="65"/>
      <c r="F89" s="60"/>
      <c r="G89" s="28"/>
    </row>
    <row r="90" spans="2:7" x14ac:dyDescent="0.35">
      <c r="B90" s="23"/>
      <c r="C90" s="23"/>
      <c r="D90" s="27"/>
      <c r="E90" s="65"/>
      <c r="F90" s="60"/>
      <c r="G90" s="28"/>
    </row>
    <row r="91" spans="2:7" x14ac:dyDescent="0.35">
      <c r="B91" s="23"/>
      <c r="C91" s="23"/>
      <c r="D91" s="27"/>
      <c r="E91" s="65"/>
      <c r="F91" s="60"/>
      <c r="G91" s="28"/>
    </row>
    <row r="92" spans="2:7" x14ac:dyDescent="0.35">
      <c r="B92" s="23"/>
      <c r="C92" s="23"/>
      <c r="D92" s="27"/>
      <c r="E92" s="65"/>
      <c r="F92" s="60"/>
      <c r="G92" s="28"/>
    </row>
    <row r="93" spans="2:7" x14ac:dyDescent="0.35">
      <c r="B93" s="23"/>
      <c r="C93" s="23"/>
      <c r="D93" s="27"/>
      <c r="E93" s="65"/>
      <c r="F93" s="60"/>
      <c r="G93" s="28"/>
    </row>
    <row r="94" spans="2:7" x14ac:dyDescent="0.35">
      <c r="B94" s="23"/>
      <c r="C94" s="23"/>
      <c r="D94" s="27"/>
      <c r="E94" s="65"/>
      <c r="F94" s="60"/>
      <c r="G94" s="28"/>
    </row>
    <row r="95" spans="2:7" x14ac:dyDescent="0.35">
      <c r="B95" s="23"/>
      <c r="C95" s="23"/>
      <c r="D95" s="27"/>
      <c r="E95" s="65"/>
      <c r="F95" s="60"/>
      <c r="G95" s="28"/>
    </row>
    <row r="96" spans="2:7" x14ac:dyDescent="0.35">
      <c r="B96" s="23"/>
      <c r="C96" s="23"/>
      <c r="D96" s="27"/>
      <c r="E96" s="65"/>
      <c r="F96" s="60"/>
      <c r="G96" s="28"/>
    </row>
    <row r="97" spans="2:8" x14ac:dyDescent="0.35">
      <c r="B97" s="23"/>
      <c r="C97" s="23"/>
      <c r="D97" s="27"/>
      <c r="E97" s="65"/>
      <c r="F97" s="60"/>
      <c r="G97" s="28"/>
    </row>
    <row r="98" spans="2:8" x14ac:dyDescent="0.35">
      <c r="B98" s="23"/>
      <c r="C98" s="23"/>
      <c r="D98" s="27"/>
      <c r="E98" s="65"/>
      <c r="F98" s="60"/>
      <c r="G98" s="28"/>
      <c r="H98" t="s">
        <v>5</v>
      </c>
    </row>
  </sheetData>
  <mergeCells count="1">
    <mergeCell ref="B1:G1"/>
  </mergeCells>
  <dataValidations count="1">
    <dataValidation type="list" allowBlank="1" showInputMessage="1" showErrorMessage="1" sqref="B3:B98" xr:uid="{CF9E5F19-14B7-48EC-90D9-28D0FB98B55E}">
      <formula1>FY</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0AEE-2EA8-448B-9F60-F776E3CE142D}">
  <dimension ref="A1:K8"/>
  <sheetViews>
    <sheetView workbookViewId="0">
      <selection activeCell="E8" sqref="E8"/>
    </sheetView>
  </sheetViews>
  <sheetFormatPr defaultRowHeight="14.5" x14ac:dyDescent="0.35"/>
  <cols>
    <col min="1" max="1" width="9.1796875" customWidth="1"/>
    <col min="2" max="2" width="14.90625" customWidth="1"/>
    <col min="3" max="3" width="17.54296875" hidden="1" customWidth="1"/>
    <col min="4" max="4" width="12.6328125" style="34" customWidth="1"/>
    <col min="5" max="5" width="15.54296875" customWidth="1"/>
    <col min="6" max="6" width="16.1796875" style="29" customWidth="1"/>
    <col min="7" max="7" width="35.54296875" customWidth="1"/>
    <col min="8" max="8" width="17.81640625" style="34" customWidth="1"/>
    <col min="9" max="9" width="15.36328125" style="34" customWidth="1"/>
    <col min="10" max="10" width="14.54296875" customWidth="1"/>
    <col min="11" max="11" width="11.1796875" style="34" customWidth="1"/>
  </cols>
  <sheetData>
    <row r="1" spans="1:11" s="30" customFormat="1" ht="58.25" customHeight="1" x14ac:dyDescent="0.35">
      <c r="A1" s="38" t="s">
        <v>59</v>
      </c>
      <c r="B1" s="38" t="s">
        <v>60</v>
      </c>
      <c r="C1" s="38" t="s">
        <v>63</v>
      </c>
      <c r="D1" s="41" t="s">
        <v>53</v>
      </c>
      <c r="E1" s="39" t="s">
        <v>54</v>
      </c>
      <c r="F1" s="47" t="s">
        <v>55</v>
      </c>
      <c r="G1" s="39" t="s">
        <v>56</v>
      </c>
      <c r="H1" s="41" t="s">
        <v>57</v>
      </c>
      <c r="I1" s="42" t="s">
        <v>58</v>
      </c>
      <c r="J1" s="41" t="s">
        <v>62</v>
      </c>
      <c r="K1" s="33"/>
    </row>
    <row r="2" spans="1:11" x14ac:dyDescent="0.35">
      <c r="A2" s="37" t="s">
        <v>73</v>
      </c>
      <c r="B2" s="37">
        <v>4000510561</v>
      </c>
      <c r="C2" s="37" t="str">
        <f t="shared" ref="C2:C5" si="0">B2&amp;" FY"&amp;A2</f>
        <v>4000510561 FY22-A1</v>
      </c>
      <c r="D2" s="32">
        <v>44392</v>
      </c>
      <c r="E2" s="63" t="s">
        <v>67</v>
      </c>
      <c r="F2" s="40">
        <v>188900</v>
      </c>
      <c r="G2" s="31"/>
      <c r="H2" s="32" t="s">
        <v>5</v>
      </c>
      <c r="I2" s="32" t="s">
        <v>5</v>
      </c>
      <c r="J2" s="31"/>
    </row>
    <row r="3" spans="1:11" x14ac:dyDescent="0.35">
      <c r="A3" s="37" t="s">
        <v>73</v>
      </c>
      <c r="B3" s="37">
        <v>4000510561</v>
      </c>
      <c r="C3" s="37" t="str">
        <f>B3&amp;" FY"&amp;A3</f>
        <v>4000510561 FY22-A1</v>
      </c>
      <c r="D3" s="32">
        <v>44526</v>
      </c>
      <c r="E3" s="31" t="s">
        <v>69</v>
      </c>
      <c r="F3" s="40">
        <v>-202.25</v>
      </c>
      <c r="G3" s="31"/>
      <c r="H3" s="32"/>
      <c r="I3" s="32"/>
      <c r="J3" s="31"/>
    </row>
    <row r="4" spans="1:11" x14ac:dyDescent="0.35">
      <c r="A4" s="37" t="s">
        <v>76</v>
      </c>
      <c r="B4" s="37">
        <v>4000580013</v>
      </c>
      <c r="C4" s="37" t="str">
        <f t="shared" si="0"/>
        <v>4000580013 FY23-A1</v>
      </c>
      <c r="D4" s="32">
        <v>44927</v>
      </c>
      <c r="E4" s="63" t="s">
        <v>67</v>
      </c>
      <c r="F4" s="40">
        <v>78000</v>
      </c>
      <c r="G4" s="31"/>
      <c r="H4" s="32" t="s">
        <v>5</v>
      </c>
      <c r="I4" s="32" t="s">
        <v>5</v>
      </c>
      <c r="J4" s="31"/>
    </row>
    <row r="5" spans="1:11" x14ac:dyDescent="0.35">
      <c r="A5" s="37" t="s">
        <v>76</v>
      </c>
      <c r="B5" s="37">
        <v>4000580013</v>
      </c>
      <c r="C5" s="37" t="str">
        <f t="shared" si="0"/>
        <v>4000580013 FY23-A1</v>
      </c>
      <c r="D5" s="32">
        <v>45232</v>
      </c>
      <c r="E5" s="63" t="s">
        <v>68</v>
      </c>
      <c r="F5" s="40">
        <v>80000</v>
      </c>
      <c r="G5" s="31"/>
      <c r="H5" s="32" t="s">
        <v>5</v>
      </c>
      <c r="I5" s="32" t="s">
        <v>5</v>
      </c>
      <c r="J5" s="31"/>
    </row>
    <row r="6" spans="1:11" x14ac:dyDescent="0.35">
      <c r="A6" s="37" t="s">
        <v>76</v>
      </c>
      <c r="B6" s="37">
        <v>4000580013</v>
      </c>
      <c r="C6" s="37" t="str">
        <f t="shared" ref="C6" si="1">B6&amp;" FY"&amp;A6</f>
        <v>4000580013 FY23-A1</v>
      </c>
      <c r="D6" s="32">
        <v>45232</v>
      </c>
      <c r="E6" s="63" t="s">
        <v>69</v>
      </c>
      <c r="F6" s="40">
        <v>5000</v>
      </c>
      <c r="G6" s="31"/>
      <c r="H6" s="32" t="s">
        <v>5</v>
      </c>
      <c r="I6" s="32" t="s">
        <v>5</v>
      </c>
      <c r="J6" s="31"/>
    </row>
    <row r="7" spans="1:11" x14ac:dyDescent="0.35">
      <c r="A7" s="37" t="s">
        <v>76</v>
      </c>
      <c r="B7" s="37">
        <v>4000580013</v>
      </c>
      <c r="C7" s="37" t="str">
        <f t="shared" ref="C7" si="2">B7&amp;" FY"&amp;A7</f>
        <v>4000580013 FY23-A1</v>
      </c>
      <c r="D7" s="32">
        <v>45238</v>
      </c>
      <c r="E7" s="63" t="s">
        <v>68</v>
      </c>
      <c r="F7" s="40">
        <v>10000</v>
      </c>
      <c r="G7" s="31"/>
      <c r="H7" s="32"/>
      <c r="I7" s="32"/>
      <c r="J7" s="31"/>
    </row>
    <row r="8" spans="1:11" x14ac:dyDescent="0.35">
      <c r="A8" s="55" t="s">
        <v>61</v>
      </c>
      <c r="B8" s="37">
        <v>4000599917</v>
      </c>
      <c r="C8" s="55" t="str">
        <f>B8&amp;" FY"&amp;A8</f>
        <v>4000599917 FY24-A1</v>
      </c>
      <c r="D8" s="62">
        <v>45219</v>
      </c>
      <c r="E8" s="63"/>
      <c r="F8" s="50" t="s">
        <v>5</v>
      </c>
      <c r="G8" s="63"/>
      <c r="H8" s="62"/>
      <c r="I8" s="62"/>
      <c r="J8" s="63"/>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15FC4BD8-9DFC-4A92-A3B4-A2F68B7952D5}">
          <x14:formula1>
            <xm:f>Instructions!$G$2:$G$5</xm:f>
          </x14:formula1>
          <xm:sqref>E2:E8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F05408-7147-4F23-8576-7A463226E21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6411E486-20F1-42C8-A822-24675FC56D78}">
  <ds:schemaRefs>
    <ds:schemaRef ds:uri="http://schemas.microsoft.com/sharepoint/v3/contenttype/forms"/>
  </ds:schemaRefs>
</ds:datastoreItem>
</file>

<file path=customXml/itemProps3.xml><?xml version="1.0" encoding="utf-8"?>
<ds:datastoreItem xmlns:ds="http://schemas.openxmlformats.org/officeDocument/2006/customXml" ds:itemID="{924B17A0-BA53-4003-BC96-F5D25CB38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TM04035480</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Summary</vt:lpstr>
      <vt:lpstr>Invoices</vt:lpstr>
      <vt:lpstr>PO History</vt:lpstr>
      <vt:lpstr>FY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2022-02-14T06:35:19Z</dcterms:created>
  <dcterms:modified xsi:type="dcterms:W3CDTF">2023-06-05T17:01:41Z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