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075" activeTab="1"/>
  </bookViews>
  <sheets>
    <sheet name="Original" sheetId="1" r:id="rId1"/>
    <sheet name="Consd dist" sheetId="2" r:id="rId2"/>
    <sheet name="Sheet3" sheetId="3" r:id="rId3"/>
  </sheets>
  <definedNames>
    <definedName name="_xlnm.Print_Titles" localSheetId="1">'Consd dist'!$3:$7</definedName>
    <definedName name="_xlnm.Print_Titles" localSheetId="0">Original!$3:$7</definedName>
  </definedNames>
  <calcPr calcId="145621"/>
</workbook>
</file>

<file path=xl/calcChain.xml><?xml version="1.0" encoding="utf-8"?>
<calcChain xmlns="http://schemas.openxmlformats.org/spreadsheetml/2006/main">
  <c r="J153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8" i="2"/>
  <c r="I160" i="1"/>
  <c r="J160" i="1"/>
  <c r="K160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9" i="1" l="1"/>
  <c r="K8" i="1" l="1"/>
  <c r="H9" i="2" l="1"/>
  <c r="H10" i="2"/>
  <c r="H11" i="2"/>
  <c r="H12" i="2"/>
  <c r="H13" i="2"/>
  <c r="H14" i="2"/>
  <c r="H17" i="2"/>
  <c r="H18" i="2"/>
  <c r="H19" i="2"/>
  <c r="H20" i="2"/>
  <c r="H21" i="2"/>
  <c r="H22" i="2"/>
  <c r="H23" i="2"/>
  <c r="H24" i="2"/>
  <c r="H25" i="2"/>
  <c r="H26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8" i="2"/>
  <c r="D127" i="2" l="1"/>
  <c r="H127" i="2" s="1"/>
  <c r="C127" i="2"/>
  <c r="F102" i="2"/>
  <c r="K102" i="2" s="1"/>
  <c r="D102" i="2"/>
  <c r="C102" i="2"/>
  <c r="F27" i="2"/>
  <c r="K27" i="2" s="1"/>
  <c r="D27" i="2"/>
  <c r="H27" i="2" s="1"/>
  <c r="C27" i="2"/>
  <c r="D16" i="2"/>
  <c r="H16" i="2" s="1"/>
  <c r="C16" i="2"/>
  <c r="D15" i="2"/>
  <c r="H15" i="2" s="1"/>
  <c r="C15" i="2"/>
  <c r="E151" i="2"/>
  <c r="E150" i="2"/>
  <c r="E149" i="2"/>
  <c r="G149" i="2" s="1"/>
  <c r="E148" i="2"/>
  <c r="G148" i="2" s="1"/>
  <c r="E147" i="2"/>
  <c r="E146" i="2"/>
  <c r="E145" i="2"/>
  <c r="G145" i="2" s="1"/>
  <c r="E144" i="2"/>
  <c r="E143" i="2"/>
  <c r="E142" i="2"/>
  <c r="E141" i="2"/>
  <c r="G141" i="2" s="1"/>
  <c r="E140" i="2"/>
  <c r="G140" i="2" s="1"/>
  <c r="E139" i="2"/>
  <c r="E138" i="2"/>
  <c r="G138" i="2" s="1"/>
  <c r="E137" i="2"/>
  <c r="G137" i="2" s="1"/>
  <c r="E136" i="2"/>
  <c r="E135" i="2"/>
  <c r="E134" i="2"/>
  <c r="E133" i="2"/>
  <c r="G133" i="2" s="1"/>
  <c r="E132" i="2"/>
  <c r="G132" i="2" s="1"/>
  <c r="E131" i="2"/>
  <c r="E130" i="2"/>
  <c r="G129" i="2"/>
  <c r="E129" i="2"/>
  <c r="E128" i="2"/>
  <c r="I128" i="2" s="1"/>
  <c r="E126" i="2"/>
  <c r="G126" i="2" s="1"/>
  <c r="E125" i="2"/>
  <c r="G125" i="2" s="1"/>
  <c r="E124" i="2"/>
  <c r="E123" i="2"/>
  <c r="G123" i="2" s="1"/>
  <c r="E122" i="2"/>
  <c r="G122" i="2" s="1"/>
  <c r="E121" i="2"/>
  <c r="E120" i="2"/>
  <c r="E119" i="2"/>
  <c r="E118" i="2"/>
  <c r="G118" i="2" s="1"/>
  <c r="E117" i="2"/>
  <c r="G117" i="2" s="1"/>
  <c r="E116" i="2"/>
  <c r="E115" i="2"/>
  <c r="G115" i="2" s="1"/>
  <c r="E114" i="2"/>
  <c r="G114" i="2" s="1"/>
  <c r="E113" i="2"/>
  <c r="E112" i="2"/>
  <c r="E111" i="2"/>
  <c r="E110" i="2"/>
  <c r="G110" i="2" s="1"/>
  <c r="E109" i="2"/>
  <c r="G109" i="2" s="1"/>
  <c r="E108" i="2"/>
  <c r="E107" i="2"/>
  <c r="E106" i="2"/>
  <c r="G106" i="2" s="1"/>
  <c r="E105" i="2"/>
  <c r="E104" i="2"/>
  <c r="E103" i="2"/>
  <c r="E101" i="2"/>
  <c r="E100" i="2"/>
  <c r="E99" i="2"/>
  <c r="G99" i="2" s="1"/>
  <c r="E98" i="2"/>
  <c r="E97" i="2"/>
  <c r="E96" i="2"/>
  <c r="G96" i="2" s="1"/>
  <c r="E95" i="2"/>
  <c r="G95" i="2" s="1"/>
  <c r="E94" i="2"/>
  <c r="G94" i="2" s="1"/>
  <c r="E93" i="2"/>
  <c r="I93" i="2" s="1"/>
  <c r="E92" i="2"/>
  <c r="G92" i="2" s="1"/>
  <c r="E91" i="2"/>
  <c r="G91" i="2" s="1"/>
  <c r="E90" i="2"/>
  <c r="E89" i="2"/>
  <c r="G89" i="2" s="1"/>
  <c r="E88" i="2"/>
  <c r="G88" i="2" s="1"/>
  <c r="E87" i="2"/>
  <c r="G87" i="2" s="1"/>
  <c r="E86" i="2"/>
  <c r="G86" i="2" s="1"/>
  <c r="E85" i="2"/>
  <c r="G85" i="2" s="1"/>
  <c r="E84" i="2"/>
  <c r="G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E77" i="2"/>
  <c r="G77" i="2" s="1"/>
  <c r="E76" i="2"/>
  <c r="G76" i="2" s="1"/>
  <c r="E75" i="2"/>
  <c r="G75" i="2" s="1"/>
  <c r="E74" i="2"/>
  <c r="G74" i="2" s="1"/>
  <c r="E73" i="2"/>
  <c r="G73" i="2" s="1"/>
  <c r="E72" i="2"/>
  <c r="G72" i="2" s="1"/>
  <c r="E71" i="2"/>
  <c r="G71" i="2" s="1"/>
  <c r="E70" i="2"/>
  <c r="G70" i="2" s="1"/>
  <c r="E69" i="2"/>
  <c r="G69" i="2" s="1"/>
  <c r="E68" i="2"/>
  <c r="G68" i="2" s="1"/>
  <c r="E67" i="2"/>
  <c r="G67" i="2" s="1"/>
  <c r="E66" i="2"/>
  <c r="G66" i="2" s="1"/>
  <c r="E65" i="2"/>
  <c r="G65" i="2" s="1"/>
  <c r="E64" i="2"/>
  <c r="G64" i="2" s="1"/>
  <c r="E63" i="2"/>
  <c r="G63" i="2" s="1"/>
  <c r="E62" i="2"/>
  <c r="G62" i="2" s="1"/>
  <c r="E61" i="2"/>
  <c r="G61" i="2" s="1"/>
  <c r="E60" i="2"/>
  <c r="G60" i="2" s="1"/>
  <c r="E59" i="2"/>
  <c r="G59" i="2" s="1"/>
  <c r="E58" i="2"/>
  <c r="G58" i="2" s="1"/>
  <c r="E57" i="2"/>
  <c r="G57" i="2" s="1"/>
  <c r="E56" i="2"/>
  <c r="G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E49" i="2"/>
  <c r="E48" i="2"/>
  <c r="G48" i="2" s="1"/>
  <c r="E47" i="2"/>
  <c r="E46" i="2"/>
  <c r="E45" i="2"/>
  <c r="E44" i="2"/>
  <c r="G44" i="2" s="1"/>
  <c r="E43" i="2"/>
  <c r="E42" i="2"/>
  <c r="E41" i="2"/>
  <c r="G41" i="2" s="1"/>
  <c r="E40" i="2"/>
  <c r="G40" i="2" s="1"/>
  <c r="E39" i="2"/>
  <c r="E38" i="2"/>
  <c r="I38" i="2" s="1"/>
  <c r="E37" i="2"/>
  <c r="G37" i="2" s="1"/>
  <c r="E36" i="2"/>
  <c r="G36" i="2" s="1"/>
  <c r="E35" i="2"/>
  <c r="E34" i="2"/>
  <c r="I34" i="2" s="1"/>
  <c r="E33" i="2"/>
  <c r="E32" i="2"/>
  <c r="G32" i="2" s="1"/>
  <c r="E31" i="2"/>
  <c r="E30" i="2"/>
  <c r="I30" i="2" s="1"/>
  <c r="E29" i="2"/>
  <c r="E28" i="2"/>
  <c r="G28" i="2" s="1"/>
  <c r="E26" i="2"/>
  <c r="G26" i="2" s="1"/>
  <c r="E25" i="2"/>
  <c r="G25" i="2" s="1"/>
  <c r="E24" i="2"/>
  <c r="E23" i="2"/>
  <c r="I23" i="2" s="1"/>
  <c r="E22" i="2"/>
  <c r="G22" i="2" s="1"/>
  <c r="E21" i="2"/>
  <c r="G21" i="2" s="1"/>
  <c r="E20" i="2"/>
  <c r="E19" i="2"/>
  <c r="I19" i="2" s="1"/>
  <c r="E18" i="2"/>
  <c r="G18" i="2" s="1"/>
  <c r="E17" i="2"/>
  <c r="G17" i="2" s="1"/>
  <c r="E14" i="2"/>
  <c r="G14" i="2" s="1"/>
  <c r="E13" i="2"/>
  <c r="G13" i="2" s="1"/>
  <c r="E12" i="2"/>
  <c r="G12" i="2" s="1"/>
  <c r="E11" i="2"/>
  <c r="E10" i="2"/>
  <c r="G10" i="2" s="1"/>
  <c r="E9" i="2"/>
  <c r="G9" i="2" s="1"/>
  <c r="E8" i="2"/>
  <c r="G8" i="2" s="1"/>
  <c r="G160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I55" i="1" s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8" i="1"/>
  <c r="D160" i="1"/>
  <c r="F160" i="1"/>
  <c r="K153" i="2" l="1"/>
  <c r="H102" i="2"/>
  <c r="H153" i="2" s="1"/>
  <c r="I98" i="2"/>
  <c r="I105" i="2"/>
  <c r="I124" i="2"/>
  <c r="E127" i="2"/>
  <c r="G127" i="2" s="1"/>
  <c r="I24" i="2"/>
  <c r="I47" i="2"/>
  <c r="I71" i="2"/>
  <c r="I101" i="2"/>
  <c r="I136" i="2"/>
  <c r="I131" i="2"/>
  <c r="E102" i="2"/>
  <c r="I66" i="2"/>
  <c r="I51" i="2"/>
  <c r="F153" i="2"/>
  <c r="G102" i="2"/>
  <c r="I87" i="2"/>
  <c r="I67" i="2"/>
  <c r="I82" i="2"/>
  <c r="I84" i="2"/>
  <c r="I90" i="2"/>
  <c r="I116" i="2"/>
  <c r="I121" i="2"/>
  <c r="I147" i="2"/>
  <c r="I150" i="2"/>
  <c r="I46" i="2"/>
  <c r="I108" i="2"/>
  <c r="I113" i="2"/>
  <c r="I139" i="2"/>
  <c r="I144" i="2"/>
  <c r="I55" i="2"/>
  <c r="E27" i="2"/>
  <c r="I52" i="2"/>
  <c r="I68" i="2"/>
  <c r="I79" i="2"/>
  <c r="I31" i="2"/>
  <c r="I39" i="2"/>
  <c r="I43" i="2"/>
  <c r="I56" i="2"/>
  <c r="I59" i="2"/>
  <c r="I62" i="2"/>
  <c r="I72" i="2"/>
  <c r="I75" i="2"/>
  <c r="I78" i="2"/>
  <c r="I88" i="2"/>
  <c r="G90" i="2"/>
  <c r="G98" i="2"/>
  <c r="G105" i="2"/>
  <c r="G113" i="2"/>
  <c r="G121" i="2"/>
  <c r="G128" i="2"/>
  <c r="G136" i="2"/>
  <c r="G144" i="2"/>
  <c r="I83" i="2"/>
  <c r="I94" i="2"/>
  <c r="I97" i="2"/>
  <c r="I104" i="2"/>
  <c r="I109" i="2"/>
  <c r="I112" i="2"/>
  <c r="I117" i="2"/>
  <c r="I120" i="2"/>
  <c r="I125" i="2"/>
  <c r="I132" i="2"/>
  <c r="I135" i="2"/>
  <c r="I140" i="2"/>
  <c r="I143" i="2"/>
  <c r="I146" i="2"/>
  <c r="I151" i="2"/>
  <c r="I63" i="2"/>
  <c r="E16" i="2"/>
  <c r="G16" i="2" s="1"/>
  <c r="D153" i="2"/>
  <c r="C153" i="2"/>
  <c r="I58" i="2"/>
  <c r="I64" i="2"/>
  <c r="I74" i="2"/>
  <c r="I80" i="2"/>
  <c r="G93" i="2"/>
  <c r="G97" i="2"/>
  <c r="I100" i="2"/>
  <c r="I103" i="2"/>
  <c r="I107" i="2"/>
  <c r="G108" i="2"/>
  <c r="I111" i="2"/>
  <c r="G116" i="2"/>
  <c r="I119" i="2"/>
  <c r="G124" i="2"/>
  <c r="I130" i="2"/>
  <c r="I134" i="2"/>
  <c r="G139" i="2"/>
  <c r="I142" i="2"/>
  <c r="G151" i="2"/>
  <c r="I11" i="2"/>
  <c r="E15" i="2"/>
  <c r="G15" i="2" s="1"/>
  <c r="I20" i="2"/>
  <c r="I35" i="2"/>
  <c r="I42" i="2"/>
  <c r="I54" i="2"/>
  <c r="I60" i="2"/>
  <c r="I70" i="2"/>
  <c r="I76" i="2"/>
  <c r="I86" i="2"/>
  <c r="I91" i="2"/>
  <c r="I95" i="2"/>
  <c r="I99" i="2"/>
  <c r="G100" i="2"/>
  <c r="G103" i="2"/>
  <c r="I106" i="2"/>
  <c r="G107" i="2"/>
  <c r="I110" i="2"/>
  <c r="G111" i="2"/>
  <c r="I114" i="2"/>
  <c r="I118" i="2"/>
  <c r="G119" i="2"/>
  <c r="I122" i="2"/>
  <c r="I126" i="2"/>
  <c r="I129" i="2"/>
  <c r="G130" i="2"/>
  <c r="I133" i="2"/>
  <c r="G134" i="2"/>
  <c r="I137" i="2"/>
  <c r="I141" i="2"/>
  <c r="G142" i="2"/>
  <c r="I145" i="2"/>
  <c r="G146" i="2"/>
  <c r="I149" i="2"/>
  <c r="G150" i="2"/>
  <c r="I148" i="2"/>
  <c r="I92" i="2"/>
  <c r="I96" i="2"/>
  <c r="G101" i="2"/>
  <c r="G104" i="2"/>
  <c r="G112" i="2"/>
  <c r="I115" i="2"/>
  <c r="G120" i="2"/>
  <c r="I123" i="2"/>
  <c r="G131" i="2"/>
  <c r="G135" i="2"/>
  <c r="I138" i="2"/>
  <c r="G143" i="2"/>
  <c r="G147" i="2"/>
  <c r="I50" i="2"/>
  <c r="I53" i="2"/>
  <c r="I57" i="2"/>
  <c r="I61" i="2"/>
  <c r="I65" i="2"/>
  <c r="I69" i="2"/>
  <c r="I73" i="2"/>
  <c r="I77" i="2"/>
  <c r="I81" i="2"/>
  <c r="I85" i="2"/>
  <c r="I89" i="2"/>
  <c r="G20" i="2"/>
  <c r="G27" i="2"/>
  <c r="G31" i="2"/>
  <c r="G39" i="2"/>
  <c r="G19" i="2"/>
  <c r="G23" i="2"/>
  <c r="I29" i="2"/>
  <c r="I33" i="2"/>
  <c r="G34" i="2"/>
  <c r="G38" i="2"/>
  <c r="G42" i="2"/>
  <c r="I45" i="2"/>
  <c r="I49" i="2"/>
  <c r="I21" i="2"/>
  <c r="I25" i="2"/>
  <c r="I28" i="2"/>
  <c r="G29" i="2"/>
  <c r="I32" i="2"/>
  <c r="G33" i="2"/>
  <c r="I36" i="2"/>
  <c r="I40" i="2"/>
  <c r="I44" i="2"/>
  <c r="G45" i="2"/>
  <c r="I48" i="2"/>
  <c r="G49" i="2"/>
  <c r="G24" i="2"/>
  <c r="G35" i="2"/>
  <c r="G43" i="2"/>
  <c r="G47" i="2"/>
  <c r="I22" i="2"/>
  <c r="I26" i="2"/>
  <c r="G30" i="2"/>
  <c r="I37" i="2"/>
  <c r="I41" i="2"/>
  <c r="G46" i="2"/>
  <c r="G50" i="2"/>
  <c r="G11" i="2"/>
  <c r="I8" i="2"/>
  <c r="I9" i="2"/>
  <c r="I10" i="2"/>
  <c r="I12" i="2"/>
  <c r="I13" i="2"/>
  <c r="I14" i="2"/>
  <c r="I17" i="2"/>
  <c r="I18" i="2"/>
  <c r="H160" i="1"/>
  <c r="E8" i="1"/>
  <c r="I127" i="2" l="1"/>
  <c r="I102" i="2"/>
  <c r="I27" i="2"/>
  <c r="I16" i="2"/>
  <c r="I15" i="2"/>
  <c r="E153" i="2"/>
  <c r="G153" i="2"/>
  <c r="I8" i="1"/>
  <c r="C160" i="1"/>
  <c r="E158" i="1"/>
  <c r="I158" i="1" s="1"/>
  <c r="E157" i="1"/>
  <c r="I157" i="1" s="1"/>
  <c r="E156" i="1"/>
  <c r="I156" i="1" s="1"/>
  <c r="E155" i="1"/>
  <c r="I155" i="1" s="1"/>
  <c r="E154" i="1"/>
  <c r="I154" i="1" s="1"/>
  <c r="E153" i="1"/>
  <c r="I153" i="1" s="1"/>
  <c r="E152" i="1"/>
  <c r="I152" i="1" s="1"/>
  <c r="E151" i="1"/>
  <c r="I151" i="1" s="1"/>
  <c r="E150" i="1"/>
  <c r="I150" i="1" s="1"/>
  <c r="E149" i="1"/>
  <c r="I149" i="1" s="1"/>
  <c r="E148" i="1"/>
  <c r="I148" i="1" s="1"/>
  <c r="E147" i="1"/>
  <c r="I147" i="1" s="1"/>
  <c r="E146" i="1"/>
  <c r="I146" i="1" s="1"/>
  <c r="E145" i="1"/>
  <c r="I145" i="1" s="1"/>
  <c r="E144" i="1"/>
  <c r="I144" i="1" s="1"/>
  <c r="E143" i="1"/>
  <c r="I143" i="1" s="1"/>
  <c r="E142" i="1"/>
  <c r="I142" i="1" s="1"/>
  <c r="E141" i="1"/>
  <c r="I141" i="1" s="1"/>
  <c r="E140" i="1"/>
  <c r="I140" i="1" s="1"/>
  <c r="E139" i="1"/>
  <c r="I139" i="1" s="1"/>
  <c r="E138" i="1"/>
  <c r="I138" i="1" s="1"/>
  <c r="E137" i="1"/>
  <c r="I137" i="1" s="1"/>
  <c r="E136" i="1"/>
  <c r="I136" i="1" s="1"/>
  <c r="E135" i="1"/>
  <c r="I135" i="1" s="1"/>
  <c r="E134" i="1"/>
  <c r="I134" i="1" s="1"/>
  <c r="E133" i="1"/>
  <c r="I133" i="1" s="1"/>
  <c r="E132" i="1"/>
  <c r="I132" i="1" s="1"/>
  <c r="E131" i="1"/>
  <c r="I131" i="1" s="1"/>
  <c r="E130" i="1"/>
  <c r="I130" i="1" s="1"/>
  <c r="E129" i="1"/>
  <c r="I129" i="1" s="1"/>
  <c r="E128" i="1"/>
  <c r="I128" i="1" s="1"/>
  <c r="E127" i="1"/>
  <c r="I127" i="1" s="1"/>
  <c r="E126" i="1"/>
  <c r="I126" i="1" s="1"/>
  <c r="E125" i="1"/>
  <c r="I125" i="1" s="1"/>
  <c r="E124" i="1"/>
  <c r="I124" i="1" s="1"/>
  <c r="E123" i="1"/>
  <c r="I123" i="1" s="1"/>
  <c r="E122" i="1"/>
  <c r="I122" i="1" s="1"/>
  <c r="E121" i="1"/>
  <c r="I121" i="1" s="1"/>
  <c r="E120" i="1"/>
  <c r="I120" i="1" s="1"/>
  <c r="E119" i="1"/>
  <c r="I119" i="1" s="1"/>
  <c r="E118" i="1"/>
  <c r="I118" i="1" s="1"/>
  <c r="E117" i="1"/>
  <c r="I117" i="1" s="1"/>
  <c r="E116" i="1"/>
  <c r="I116" i="1" s="1"/>
  <c r="E115" i="1"/>
  <c r="I115" i="1" s="1"/>
  <c r="E114" i="1"/>
  <c r="I114" i="1" s="1"/>
  <c r="E113" i="1"/>
  <c r="I113" i="1" s="1"/>
  <c r="E112" i="1"/>
  <c r="I112" i="1" s="1"/>
  <c r="E111" i="1"/>
  <c r="I111" i="1" s="1"/>
  <c r="E110" i="1"/>
  <c r="I110" i="1" s="1"/>
  <c r="E109" i="1"/>
  <c r="I109" i="1" s="1"/>
  <c r="E108" i="1"/>
  <c r="I108" i="1" s="1"/>
  <c r="E107" i="1"/>
  <c r="I107" i="1" s="1"/>
  <c r="E106" i="1"/>
  <c r="I106" i="1" s="1"/>
  <c r="E105" i="1"/>
  <c r="I105" i="1" s="1"/>
  <c r="E104" i="1"/>
  <c r="I104" i="1" s="1"/>
  <c r="E103" i="1"/>
  <c r="I103" i="1" s="1"/>
  <c r="E102" i="1"/>
  <c r="I102" i="1" s="1"/>
  <c r="E101" i="1"/>
  <c r="I101" i="1" s="1"/>
  <c r="E100" i="1"/>
  <c r="I100" i="1" s="1"/>
  <c r="E99" i="1"/>
  <c r="I99" i="1" s="1"/>
  <c r="E98" i="1"/>
  <c r="I98" i="1" s="1"/>
  <c r="E97" i="1"/>
  <c r="I97" i="1" s="1"/>
  <c r="E96" i="1"/>
  <c r="I96" i="1" s="1"/>
  <c r="E95" i="1"/>
  <c r="I95" i="1" s="1"/>
  <c r="E94" i="1"/>
  <c r="I94" i="1" s="1"/>
  <c r="E93" i="1"/>
  <c r="I93" i="1" s="1"/>
  <c r="E92" i="1"/>
  <c r="I92" i="1" s="1"/>
  <c r="E91" i="1"/>
  <c r="I91" i="1" s="1"/>
  <c r="E90" i="1"/>
  <c r="I90" i="1" s="1"/>
  <c r="E89" i="1"/>
  <c r="I89" i="1" s="1"/>
  <c r="E88" i="1"/>
  <c r="I88" i="1" s="1"/>
  <c r="E87" i="1"/>
  <c r="I87" i="1" s="1"/>
  <c r="E86" i="1"/>
  <c r="I86" i="1" s="1"/>
  <c r="E85" i="1"/>
  <c r="I85" i="1" s="1"/>
  <c r="E84" i="1"/>
  <c r="I84" i="1" s="1"/>
  <c r="E83" i="1"/>
  <c r="I83" i="1" s="1"/>
  <c r="E82" i="1"/>
  <c r="I82" i="1" s="1"/>
  <c r="E81" i="1"/>
  <c r="I81" i="1" s="1"/>
  <c r="E80" i="1"/>
  <c r="I80" i="1" s="1"/>
  <c r="E79" i="1"/>
  <c r="I79" i="1" s="1"/>
  <c r="E78" i="1"/>
  <c r="I78" i="1" s="1"/>
  <c r="E77" i="1"/>
  <c r="I77" i="1" s="1"/>
  <c r="E76" i="1"/>
  <c r="I76" i="1" s="1"/>
  <c r="E75" i="1"/>
  <c r="I75" i="1" s="1"/>
  <c r="E74" i="1"/>
  <c r="I74" i="1" s="1"/>
  <c r="E73" i="1"/>
  <c r="I73" i="1" s="1"/>
  <c r="E72" i="1"/>
  <c r="I72" i="1" s="1"/>
  <c r="E71" i="1"/>
  <c r="I71" i="1" s="1"/>
  <c r="E70" i="1"/>
  <c r="I70" i="1" s="1"/>
  <c r="E69" i="1"/>
  <c r="I69" i="1" s="1"/>
  <c r="E68" i="1"/>
  <c r="I68" i="1" s="1"/>
  <c r="E67" i="1"/>
  <c r="I67" i="1" s="1"/>
  <c r="E66" i="1"/>
  <c r="I66" i="1" s="1"/>
  <c r="E65" i="1"/>
  <c r="I65" i="1" s="1"/>
  <c r="E64" i="1"/>
  <c r="I64" i="1" s="1"/>
  <c r="E63" i="1"/>
  <c r="I63" i="1" s="1"/>
  <c r="E62" i="1"/>
  <c r="I62" i="1" s="1"/>
  <c r="E61" i="1"/>
  <c r="I61" i="1" s="1"/>
  <c r="E60" i="1"/>
  <c r="I60" i="1" s="1"/>
  <c r="E59" i="1"/>
  <c r="I59" i="1" s="1"/>
  <c r="E58" i="1"/>
  <c r="I58" i="1" s="1"/>
  <c r="E57" i="1"/>
  <c r="I57" i="1" s="1"/>
  <c r="E56" i="1"/>
  <c r="I56" i="1" s="1"/>
  <c r="E55" i="1"/>
  <c r="E54" i="1"/>
  <c r="I54" i="1" s="1"/>
  <c r="E53" i="1"/>
  <c r="I53" i="1" s="1"/>
  <c r="E52" i="1"/>
  <c r="I52" i="1" s="1"/>
  <c r="E51" i="1"/>
  <c r="I51" i="1" s="1"/>
  <c r="E50" i="1"/>
  <c r="I50" i="1" s="1"/>
  <c r="E49" i="1"/>
  <c r="I49" i="1" s="1"/>
  <c r="E48" i="1"/>
  <c r="I48" i="1" s="1"/>
  <c r="E47" i="1"/>
  <c r="I47" i="1" s="1"/>
  <c r="E46" i="1"/>
  <c r="I46" i="1" s="1"/>
  <c r="E45" i="1"/>
  <c r="I45" i="1" s="1"/>
  <c r="E44" i="1"/>
  <c r="I44" i="1" s="1"/>
  <c r="E43" i="1"/>
  <c r="I43" i="1" s="1"/>
  <c r="E42" i="1"/>
  <c r="I42" i="1" s="1"/>
  <c r="E41" i="1"/>
  <c r="I41" i="1" s="1"/>
  <c r="E40" i="1"/>
  <c r="I40" i="1" s="1"/>
  <c r="E39" i="1"/>
  <c r="I39" i="1" s="1"/>
  <c r="E38" i="1"/>
  <c r="I38" i="1" s="1"/>
  <c r="E37" i="1"/>
  <c r="I37" i="1" s="1"/>
  <c r="E36" i="1"/>
  <c r="I36" i="1" s="1"/>
  <c r="E35" i="1"/>
  <c r="I35" i="1" s="1"/>
  <c r="E34" i="1"/>
  <c r="I34" i="1" s="1"/>
  <c r="E33" i="1"/>
  <c r="I33" i="1" s="1"/>
  <c r="E32" i="1"/>
  <c r="I32" i="1" s="1"/>
  <c r="E31" i="1"/>
  <c r="I31" i="1" s="1"/>
  <c r="E30" i="1"/>
  <c r="I30" i="1" s="1"/>
  <c r="E29" i="1"/>
  <c r="I29" i="1" s="1"/>
  <c r="E28" i="1"/>
  <c r="I28" i="1" s="1"/>
  <c r="E27" i="1"/>
  <c r="I27" i="1" s="1"/>
  <c r="E26" i="1"/>
  <c r="I26" i="1" s="1"/>
  <c r="E25" i="1"/>
  <c r="I25" i="1" s="1"/>
  <c r="E24" i="1"/>
  <c r="I24" i="1" s="1"/>
  <c r="E23" i="1"/>
  <c r="I23" i="1" s="1"/>
  <c r="E22" i="1"/>
  <c r="I22" i="1" s="1"/>
  <c r="E21" i="1"/>
  <c r="I21" i="1" s="1"/>
  <c r="E20" i="1"/>
  <c r="I20" i="1" s="1"/>
  <c r="E19" i="1"/>
  <c r="I19" i="1" s="1"/>
  <c r="E18" i="1"/>
  <c r="I18" i="1" s="1"/>
  <c r="E17" i="1"/>
  <c r="I17" i="1" s="1"/>
  <c r="E16" i="1"/>
  <c r="I16" i="1" s="1"/>
  <c r="E15" i="1"/>
  <c r="I15" i="1" s="1"/>
  <c r="E14" i="1"/>
  <c r="I14" i="1" s="1"/>
  <c r="E13" i="1"/>
  <c r="I13" i="1" s="1"/>
  <c r="E12" i="1"/>
  <c r="I12" i="1" s="1"/>
  <c r="E11" i="1"/>
  <c r="I11" i="1" s="1"/>
  <c r="E10" i="1"/>
  <c r="I10" i="1" s="1"/>
  <c r="E9" i="1"/>
  <c r="I9" i="1" s="1"/>
  <c r="I153" i="2" l="1"/>
  <c r="E160" i="1"/>
</calcChain>
</file>

<file path=xl/sharedStrings.xml><?xml version="1.0" encoding="utf-8"?>
<sst xmlns="http://schemas.openxmlformats.org/spreadsheetml/2006/main" count="660" uniqueCount="339">
  <si>
    <t>FY 14 FETS Data - Maintenance of Effort - Special Education Programs</t>
  </si>
  <si>
    <t>2013-14</t>
  </si>
  <si>
    <t>Dist.</t>
  </si>
  <si>
    <t>District Maintenance/</t>
  </si>
  <si>
    <t>Expenditure</t>
  </si>
  <si>
    <t>No.</t>
  </si>
  <si>
    <t>District No.</t>
  </si>
  <si>
    <t>State SPED Exp.</t>
  </si>
  <si>
    <t>Per Pupil</t>
  </si>
  <si>
    <t>0130</t>
  </si>
  <si>
    <t>NATCHEZ ADAMS SCHOOL DIST</t>
  </si>
  <si>
    <t>0200</t>
  </si>
  <si>
    <t>ALCORN SCHOOL DIST</t>
  </si>
  <si>
    <t>0220</t>
  </si>
  <si>
    <t>CORINTH SCHOOL DIST</t>
  </si>
  <si>
    <t>0300</t>
  </si>
  <si>
    <t>AMITE CO SCHOOL DIST</t>
  </si>
  <si>
    <t>0400</t>
  </si>
  <si>
    <t>ATTALA CO SCHOOL DIST</t>
  </si>
  <si>
    <t>0420</t>
  </si>
  <si>
    <t>KOSCIUSKO SCHOOL DISTRICT</t>
  </si>
  <si>
    <t>0500</t>
  </si>
  <si>
    <t>BENTON CO SCHOOL DIST</t>
  </si>
  <si>
    <t>0611</t>
  </si>
  <si>
    <t>WEST BOLIVAR SCHOOL DIST</t>
  </si>
  <si>
    <t>0612</t>
  </si>
  <si>
    <t>BENOIT SCHOOL DISTRICT</t>
  </si>
  <si>
    <t>0613</t>
  </si>
  <si>
    <t>NORTH BOLIVAR SCHOOL DIST</t>
  </si>
  <si>
    <t>0614</t>
  </si>
  <si>
    <t>CLEVELAND SCHOOL DIST</t>
  </si>
  <si>
    <t>0615</t>
  </si>
  <si>
    <t>SHAW SCHOOL DISTRICT</t>
  </si>
  <si>
    <t>0616</t>
  </si>
  <si>
    <t>MOUND BAYOU PUBLIC SCHOOL DIST</t>
  </si>
  <si>
    <t>0700</t>
  </si>
  <si>
    <t>CALHOUN CO SCHOOL DIST</t>
  </si>
  <si>
    <t>0800</t>
  </si>
  <si>
    <t>CARROLL CO SCHOOL DIST</t>
  </si>
  <si>
    <t>0900</t>
  </si>
  <si>
    <t>CHICKASAW CO SCHOOL DIST</t>
  </si>
  <si>
    <t>0920</t>
  </si>
  <si>
    <t>HOUSTON  SCHOOL DIST</t>
  </si>
  <si>
    <t>0921</t>
  </si>
  <si>
    <t>OKOLONA SEPARATE SCHOOL DIST</t>
  </si>
  <si>
    <t>1000</t>
  </si>
  <si>
    <t>CHOCTAW CO SCHOOL DIST</t>
  </si>
  <si>
    <t>1100</t>
  </si>
  <si>
    <t>CLAIBORNE CO SCHOOL DIST</t>
  </si>
  <si>
    <t>1211</t>
  </si>
  <si>
    <t>ENTERPRISE SCHOOL DIST</t>
  </si>
  <si>
    <t>1212</t>
  </si>
  <si>
    <t>QUITMAN SCHOOL DIST</t>
  </si>
  <si>
    <t>1300</t>
  </si>
  <si>
    <t>CLAY CO SCHOOL DIST</t>
  </si>
  <si>
    <t>1320</t>
  </si>
  <si>
    <t>WEST POINT SCHOOL DIST</t>
  </si>
  <si>
    <t>1400</t>
  </si>
  <si>
    <t>COAHOMA COUNTY SCHOOL DISTRICT</t>
  </si>
  <si>
    <t>1402</t>
  </si>
  <si>
    <t>COAHOMA CO AHS</t>
  </si>
  <si>
    <t>1420</t>
  </si>
  <si>
    <t>CLARKSDALE SEPARATE SCHOOL DIS</t>
  </si>
  <si>
    <t>1500</t>
  </si>
  <si>
    <t>COPIAH CO SCHOOL DIST</t>
  </si>
  <si>
    <t>1520</t>
  </si>
  <si>
    <t>HAZLEHURST CITY SCHOOL DISTRIC</t>
  </si>
  <si>
    <t>1600</t>
  </si>
  <si>
    <t>COVINGTON CO SCHOOL DISTRICT</t>
  </si>
  <si>
    <t>1700</t>
  </si>
  <si>
    <t>DESOTO CO SCHOOL DIST</t>
  </si>
  <si>
    <t>1800</t>
  </si>
  <si>
    <t>FORREST CO SCHOOL DISTRICT</t>
  </si>
  <si>
    <t>1802</t>
  </si>
  <si>
    <t>FORREST CO AHS</t>
  </si>
  <si>
    <t>1820</t>
  </si>
  <si>
    <t>HATTIESBURG PUBLIC SCHOOL DIST</t>
  </si>
  <si>
    <t>1821</t>
  </si>
  <si>
    <t>PETAL SCHOOL DIST</t>
  </si>
  <si>
    <t>1900</t>
  </si>
  <si>
    <t>FRANKLIN CO SCHOOL DIST</t>
  </si>
  <si>
    <t>2000</t>
  </si>
  <si>
    <t>GEORGE CO SCHOOL DIST</t>
  </si>
  <si>
    <t>2100</t>
  </si>
  <si>
    <t>GREENE COUNTY SCHOOL DISTRICT</t>
  </si>
  <si>
    <t>2220</t>
  </si>
  <si>
    <t>GRENADA SCHOOL DIST</t>
  </si>
  <si>
    <t>2300</t>
  </si>
  <si>
    <t>HANCOCK CO SCHOOL DIST</t>
  </si>
  <si>
    <t>2320</t>
  </si>
  <si>
    <t>BAY ST LOUIS WAVELAND SCHOOL D</t>
  </si>
  <si>
    <t>2400</t>
  </si>
  <si>
    <t>HARRISON CO SCHOOL DIST</t>
  </si>
  <si>
    <t>2420</t>
  </si>
  <si>
    <t>BILOXI PUBLIC SCHOOL DIST</t>
  </si>
  <si>
    <t>2421</t>
  </si>
  <si>
    <t>GULFPORT SCHOOL DIST</t>
  </si>
  <si>
    <t>2422</t>
  </si>
  <si>
    <t>LONG BEACH SCHOOL DIST</t>
  </si>
  <si>
    <t>2423</t>
  </si>
  <si>
    <t>PASS CHRISTIAN PUBLIC SCHOOL D</t>
  </si>
  <si>
    <t>2500</t>
  </si>
  <si>
    <t>HINDS CO SCHOOL DIST</t>
  </si>
  <si>
    <t>2502</t>
  </si>
  <si>
    <t>HINDS CO AHS</t>
  </si>
  <si>
    <t>2520</t>
  </si>
  <si>
    <t>JACKSON PUBLIC SCHOOL DIST</t>
  </si>
  <si>
    <t>2521</t>
  </si>
  <si>
    <t>CLINTON PUBLIC SCHOOL DIST</t>
  </si>
  <si>
    <t>2600</t>
  </si>
  <si>
    <t>HOLMES CO SCHOOL DIST</t>
  </si>
  <si>
    <t>2620</t>
  </si>
  <si>
    <t>DURANT PUBLIC SCHOOL DIST</t>
  </si>
  <si>
    <t>2700</t>
  </si>
  <si>
    <t>HUMPHREYS CO SCHOOL DIST</t>
  </si>
  <si>
    <t>2900</t>
  </si>
  <si>
    <t>ITAWAMBA CO SCHOOL DIST</t>
  </si>
  <si>
    <t>3000</t>
  </si>
  <si>
    <t>JACKSON CO SCHOOL DIST</t>
  </si>
  <si>
    <t>3020</t>
  </si>
  <si>
    <t>MOSS POINT SEPARATE SCHOOL DIS</t>
  </si>
  <si>
    <t>3021</t>
  </si>
  <si>
    <t>OCEAN SPRINGS SCHOOL DIST</t>
  </si>
  <si>
    <t>3022</t>
  </si>
  <si>
    <t>PASCAGOULA SEPARATE SCHOOL DIS</t>
  </si>
  <si>
    <t>3111</t>
  </si>
  <si>
    <t>EAST JASPER CONSOLIDATED SCH D</t>
  </si>
  <si>
    <t>3112</t>
  </si>
  <si>
    <t>WEST JASPER CONSOLIDATED SCHOO</t>
  </si>
  <si>
    <t>3200</t>
  </si>
  <si>
    <t>JEFFERSON CO SCHOOL DIST</t>
  </si>
  <si>
    <t>3300</t>
  </si>
  <si>
    <t>JEFFERSON DAVIS CO SCHOOL DIST</t>
  </si>
  <si>
    <t>3400</t>
  </si>
  <si>
    <t>JONES CO SCHOOL DIST</t>
  </si>
  <si>
    <t>3420</t>
  </si>
  <si>
    <t>LAUREL SCHOOL DISTRICT</t>
  </si>
  <si>
    <t>3500</t>
  </si>
  <si>
    <t>KEMPER CO SCHOOL DIST</t>
  </si>
  <si>
    <t>3600</t>
  </si>
  <si>
    <t>LAFAYETTE CO SCHOOL DIST</t>
  </si>
  <si>
    <t>3620</t>
  </si>
  <si>
    <t>OXFORD SCHOOL DIST</t>
  </si>
  <si>
    <t>3700</t>
  </si>
  <si>
    <t>LAMAR CO SCHOOL DIST</t>
  </si>
  <si>
    <t>3711</t>
  </si>
  <si>
    <t>LUMBERTON PUBLIC SCHOOL DISTRI</t>
  </si>
  <si>
    <t>3800</t>
  </si>
  <si>
    <t>LAUDERDALE CO SCHOOL DIST</t>
  </si>
  <si>
    <t>3820</t>
  </si>
  <si>
    <t>MERIDIAN PUBLIC SCHOOL DIST</t>
  </si>
  <si>
    <t>3900</t>
  </si>
  <si>
    <t>LAWRENCE CO SCHOOL DIST</t>
  </si>
  <si>
    <t>4000</t>
  </si>
  <si>
    <t>LEAKE CO SCHOOL DIST</t>
  </si>
  <si>
    <t>4100</t>
  </si>
  <si>
    <t>LEE COUNTY SCHOOL DISTRICT</t>
  </si>
  <si>
    <t>4111</t>
  </si>
  <si>
    <t>NETTLETON SCHOOL DIST</t>
  </si>
  <si>
    <t>4120</t>
  </si>
  <si>
    <t>TUPELO PUBLIC SCHOOL DIST</t>
  </si>
  <si>
    <t>4200</t>
  </si>
  <si>
    <t>LEFLORE CO SCHOOL DIST</t>
  </si>
  <si>
    <t>4220</t>
  </si>
  <si>
    <t>GREENWOOD PUBLIC SCHOOL DISTRI</t>
  </si>
  <si>
    <t>4300</t>
  </si>
  <si>
    <t>LINCOLN CO SCHOOL DIST</t>
  </si>
  <si>
    <t>4320</t>
  </si>
  <si>
    <t>BROOKHAVEN SCHOOL DIST</t>
  </si>
  <si>
    <t>4400</t>
  </si>
  <si>
    <t>LOWNDES CO SCHOOL DIST</t>
  </si>
  <si>
    <t>4420</t>
  </si>
  <si>
    <t>COLUMBUS MUNICIPAL SCHOOL DIST</t>
  </si>
  <si>
    <t>4500</t>
  </si>
  <si>
    <t>MADISON CO SCHOOL DIST</t>
  </si>
  <si>
    <t>4520</t>
  </si>
  <si>
    <t>CANTON PUBLIC SCHOOL DIST</t>
  </si>
  <si>
    <t>4600</t>
  </si>
  <si>
    <t>MARION CO SCHOOL DIST</t>
  </si>
  <si>
    <t>4620</t>
  </si>
  <si>
    <t>COLUMBIA SCHOOL DISTRICT</t>
  </si>
  <si>
    <t>4700</t>
  </si>
  <si>
    <t>MARSHALL CO SCHOOL DIST</t>
  </si>
  <si>
    <t>4720</t>
  </si>
  <si>
    <t>HOLLY SPRINGS SCHOOL DIST</t>
  </si>
  <si>
    <t>4800</t>
  </si>
  <si>
    <t>MONROE CO SCHOOL DIST</t>
  </si>
  <si>
    <t>4820</t>
  </si>
  <si>
    <t>ABERDEEN SCHOOL DIST</t>
  </si>
  <si>
    <t>4821</t>
  </si>
  <si>
    <t>AMORY SCHOOL DIST</t>
  </si>
  <si>
    <t>4900</t>
  </si>
  <si>
    <t>MONTGOMERY CO SCHOOL DIST</t>
  </si>
  <si>
    <t>4920</t>
  </si>
  <si>
    <t>WINONA SEPARATE SCHOOL DIST</t>
  </si>
  <si>
    <t>5000</t>
  </si>
  <si>
    <t>NESHOBA COUNTY SCHOOL DISTRICT</t>
  </si>
  <si>
    <t>5020</t>
  </si>
  <si>
    <t>PHILADELPHIA PUBLIC SCHOOL DIS</t>
  </si>
  <si>
    <t>5100</t>
  </si>
  <si>
    <t>NEWTON COUNTY SCHOOL DISTRICT</t>
  </si>
  <si>
    <t>5130</t>
  </si>
  <si>
    <t>NEWTON MUNICIPAL SCHOOL DISTRI</t>
  </si>
  <si>
    <t>5131</t>
  </si>
  <si>
    <t>UNION PUBLIC SCHOOL DIST</t>
  </si>
  <si>
    <t>5200</t>
  </si>
  <si>
    <t>NOXUBEE COUNTY SCHOOL DISTRICT</t>
  </si>
  <si>
    <t>5300</t>
  </si>
  <si>
    <t>OKTIBBEHA CO SCHOOL DIST</t>
  </si>
  <si>
    <t>5320</t>
  </si>
  <si>
    <t>STARKVILLE SCHOOL DISTRICT</t>
  </si>
  <si>
    <t>5411</t>
  </si>
  <si>
    <t>NORTH PANOLA CONSOLIDATED SCH</t>
  </si>
  <si>
    <t>5412</t>
  </si>
  <si>
    <t>SOUTH PANOLA SCHOOL DISTRICT</t>
  </si>
  <si>
    <t>5500</t>
  </si>
  <si>
    <t>PEARL RIVER CO SCHOOL DIST</t>
  </si>
  <si>
    <t>5520</t>
  </si>
  <si>
    <t>PICAYUNE SCHOOL DIST</t>
  </si>
  <si>
    <t>5530</t>
  </si>
  <si>
    <t>POPLARVILLE SEPARATE SCHOOL DI</t>
  </si>
  <si>
    <t>5600</t>
  </si>
  <si>
    <t>PERRY CO SCHOOL DIST</t>
  </si>
  <si>
    <t>5620</t>
  </si>
  <si>
    <t>RICHTON SCHOOL DIST</t>
  </si>
  <si>
    <t>5711</t>
  </si>
  <si>
    <t>NORTH PIKE SCHOOL DIST</t>
  </si>
  <si>
    <t>5712</t>
  </si>
  <si>
    <t>SOUTH PIKE SCHOOL DIST</t>
  </si>
  <si>
    <t>5720</t>
  </si>
  <si>
    <t>MCCOMB SCHOOL DISTRICT</t>
  </si>
  <si>
    <t>5800</t>
  </si>
  <si>
    <t>PONTOTOC CO SCHOOL DIST</t>
  </si>
  <si>
    <t>5820</t>
  </si>
  <si>
    <t>PONTOTOC CITY SCHOOL DISTRICT</t>
  </si>
  <si>
    <t>5900</t>
  </si>
  <si>
    <t>PRENTISS CO SCHOOL DIST</t>
  </si>
  <si>
    <t>5920</t>
  </si>
  <si>
    <t>BALDWYN SCHOOL DISTRICT</t>
  </si>
  <si>
    <t>5921</t>
  </si>
  <si>
    <t>BOONEVILLE SCHOOL DIST</t>
  </si>
  <si>
    <t>6000</t>
  </si>
  <si>
    <t>QUITMAN CO SCHOOL DIST</t>
  </si>
  <si>
    <t>6100</t>
  </si>
  <si>
    <t>RANKIN CO SCHOOL DIST</t>
  </si>
  <si>
    <t>6120</t>
  </si>
  <si>
    <t>PEARL PUBLIC SCHOOL DIST</t>
  </si>
  <si>
    <t>6200</t>
  </si>
  <si>
    <t>SCOTT CO SCHOOL DIST</t>
  </si>
  <si>
    <t>6220</t>
  </si>
  <si>
    <t>FOREST MUNICIPAL SCHOOL DIST</t>
  </si>
  <si>
    <t>6312</t>
  </si>
  <si>
    <t>SOUTH DELTA SCHOOL DISTRICT</t>
  </si>
  <si>
    <t>6400</t>
  </si>
  <si>
    <t>SIMPSON CO SCHOOL DIST</t>
  </si>
  <si>
    <t>6500</t>
  </si>
  <si>
    <t>SMITH CO SCHOOL DIST</t>
  </si>
  <si>
    <t>6600</t>
  </si>
  <si>
    <t>STONE CO SCHOOL DIST</t>
  </si>
  <si>
    <t>6700</t>
  </si>
  <si>
    <t>SUNFLOWER CO SCHOOL DIST</t>
  </si>
  <si>
    <t>6721</t>
  </si>
  <si>
    <t>INDIANOLA SCHOOL DIST</t>
  </si>
  <si>
    <t>6811</t>
  </si>
  <si>
    <t>EAST TALLAHATCHIE CONSOL SCH D</t>
  </si>
  <si>
    <t>6812</t>
  </si>
  <si>
    <t>WEST TALLAHATCHIE CONSOL SCH D</t>
  </si>
  <si>
    <t>6900</t>
  </si>
  <si>
    <t>TATE CO SCHOOL DIST</t>
  </si>
  <si>
    <t>6920</t>
  </si>
  <si>
    <t>SENATOBIA MUNICIPAL SCHOOL DIS</t>
  </si>
  <si>
    <t>7011</t>
  </si>
  <si>
    <t>NORTH TIPPAH SCHOOL DIST</t>
  </si>
  <si>
    <t>7012</t>
  </si>
  <si>
    <t>SOUTH TIPPAH SCHOOL DIST</t>
  </si>
  <si>
    <t>7100</t>
  </si>
  <si>
    <t>TISHOMINGO CO SP MUN SCH DIST</t>
  </si>
  <si>
    <t>7200</t>
  </si>
  <si>
    <t>TUNICA COUNTY SCHOOL DISTRICT</t>
  </si>
  <si>
    <t>7300</t>
  </si>
  <si>
    <t>UNION CO SCHOOL DIST</t>
  </si>
  <si>
    <t>7320</t>
  </si>
  <si>
    <t>NEW ALBANY PUBLIC SCHOOL DIST</t>
  </si>
  <si>
    <t>7400</t>
  </si>
  <si>
    <t>WALTHALL CO SCHOOL DIST</t>
  </si>
  <si>
    <t>7500</t>
  </si>
  <si>
    <t>VICKSBURG WARREN SCHOOL DIST</t>
  </si>
  <si>
    <t>7611</t>
  </si>
  <si>
    <t>HOLLANDALE SCHOOL DIST</t>
  </si>
  <si>
    <t>7612</t>
  </si>
  <si>
    <t>LELAND SCHOOL DIST</t>
  </si>
  <si>
    <t>7613</t>
  </si>
  <si>
    <t>WESTERN LINE SCHOOL DIST</t>
  </si>
  <si>
    <t>7620</t>
  </si>
  <si>
    <t>GREENVILLE PUBLIC SCHOOL DIST</t>
  </si>
  <si>
    <t>7700</t>
  </si>
  <si>
    <t>WAYNE CO SCHOOL DIST</t>
  </si>
  <si>
    <t>7800</t>
  </si>
  <si>
    <t>WEBSTER CO SCHOOL DIST</t>
  </si>
  <si>
    <t>7900</t>
  </si>
  <si>
    <t>WILKINSON CO SCHOOL DIST</t>
  </si>
  <si>
    <t>8020</t>
  </si>
  <si>
    <t>LOUISVILLE MUNICIPAL SCHOOL DI</t>
  </si>
  <si>
    <t>8111</t>
  </si>
  <si>
    <t>COFFEEVILLE SCHOOL DIST</t>
  </si>
  <si>
    <t>8113</t>
  </si>
  <si>
    <t>WATER VALLEY SCHOOL DISTRICT</t>
  </si>
  <si>
    <t>8200</t>
  </si>
  <si>
    <t>YAZOO CO SCHOOL DIST</t>
  </si>
  <si>
    <t>8220</t>
  </si>
  <si>
    <t>YAZOO CITY MUNICIPAL SCHOOL DI</t>
  </si>
  <si>
    <t>STATEWIDE TOTALS</t>
  </si>
  <si>
    <t>Child Count</t>
  </si>
  <si>
    <t>2013-2014</t>
  </si>
  <si>
    <t>2014-2015</t>
  </si>
  <si>
    <t>Decrease in</t>
  </si>
  <si>
    <t>Students</t>
  </si>
  <si>
    <t xml:space="preserve">Allowable </t>
  </si>
  <si>
    <t>exception amount</t>
  </si>
  <si>
    <t>Dec. 1, 2013</t>
  </si>
  <si>
    <t>Dec. 1, 2014</t>
  </si>
  <si>
    <t>(A)</t>
  </si>
  <si>
    <t>(B)</t>
  </si>
  <si>
    <t>(C )</t>
  </si>
  <si>
    <t>(D)</t>
  </si>
  <si>
    <t>(E )</t>
  </si>
  <si>
    <t>0618</t>
  </si>
  <si>
    <t>0617</t>
  </si>
  <si>
    <t>WEST BOLIVAR CONSD SCHOOL DIST</t>
  </si>
  <si>
    <t>NORTH BOLIVAR CONSD SCHOOL DIST</t>
  </si>
  <si>
    <t>WEST POINT CONSD SCHOOL DIST</t>
  </si>
  <si>
    <t>STARKVILLE CONSD SCHOOL DISTRICT</t>
  </si>
  <si>
    <t>SUNFLOWER CO CONSD  SCHOOL DIST</t>
  </si>
  <si>
    <t>TotalDistrict Maintenance</t>
  </si>
  <si>
    <t>Per pupil</t>
  </si>
  <si>
    <t>allowed</t>
  </si>
  <si>
    <t xml:space="preserve">Expenditures based on MOE </t>
  </si>
  <si>
    <t>exception 2</t>
  </si>
  <si>
    <t xml:space="preserve">Expenditure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</si>
</sst>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ourier"/>
      <family val="3"/>
    </font>
    <font>
      <b/>
      <sz val="10"/>
      <name val="Courier"/>
      <family val="3"/>
    </font>
    <font>
      <b/>
      <sz val="8"/>
      <name val="Courier"/>
      <family val="3"/>
    </font>
    <font>
      <sz val="10"/>
      <name val="Arial"/>
      <family val="2"/>
    </font>
    <font>
      <sz val="10"/>
      <color rgb="FF000000"/>
      <name val="Tahoma"/>
      <family val="2"/>
    </font>
    <font>
      <sz val="10"/>
      <color rgb="FF0000FF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5" fillId="0" borderId="1" xfId="0" applyFont="1" applyFill="1" applyBorder="1"/>
    <xf numFmtId="44" fontId="5" fillId="0" borderId="4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/>
    <xf numFmtId="44" fontId="5" fillId="0" borderId="7" xfId="0" applyNumberFormat="1" applyFont="1" applyFill="1" applyBorder="1" applyAlignment="1" applyProtection="1">
      <alignment horizontal="center"/>
    </xf>
    <xf numFmtId="0" fontId="2" fillId="0" borderId="10" xfId="0" applyFont="1" applyFill="1" applyBorder="1"/>
    <xf numFmtId="44" fontId="2" fillId="0" borderId="11" xfId="0" applyNumberFormat="1" applyFont="1" applyFill="1" applyBorder="1" applyProtection="1"/>
    <xf numFmtId="0" fontId="6" fillId="0" borderId="15" xfId="0" applyFont="1" applyFill="1" applyBorder="1" applyAlignment="1" applyProtection="1">
      <alignment horizontal="left"/>
    </xf>
    <xf numFmtId="0" fontId="6" fillId="0" borderId="16" xfId="0" applyFont="1" applyFill="1" applyBorder="1" applyAlignment="1" applyProtection="1">
      <alignment horizontal="left"/>
    </xf>
    <xf numFmtId="43" fontId="7" fillId="0" borderId="17" xfId="0" applyNumberFormat="1" applyFont="1" applyFill="1" applyBorder="1"/>
    <xf numFmtId="4" fontId="9" fillId="0" borderId="17" xfId="1" applyNumberFormat="1" applyFont="1" applyFill="1" applyBorder="1" applyAlignment="1" applyProtection="1"/>
    <xf numFmtId="0" fontId="6" fillId="0" borderId="18" xfId="0" applyFont="1" applyFill="1" applyBorder="1" applyAlignment="1" applyProtection="1">
      <alignment horizontal="left"/>
    </xf>
    <xf numFmtId="0" fontId="6" fillId="0" borderId="19" xfId="0" applyFont="1" applyFill="1" applyBorder="1" applyAlignment="1" applyProtection="1">
      <alignment horizontal="left"/>
    </xf>
    <xf numFmtId="165" fontId="6" fillId="0" borderId="20" xfId="0" applyNumberFormat="1" applyFont="1" applyFill="1" applyBorder="1" applyProtection="1"/>
    <xf numFmtId="0" fontId="6" fillId="0" borderId="18" xfId="0" applyFont="1" applyFill="1" applyBorder="1"/>
    <xf numFmtId="0" fontId="6" fillId="0" borderId="19" xfId="0" applyFont="1" applyFill="1" applyBorder="1"/>
    <xf numFmtId="44" fontId="6" fillId="0" borderId="20" xfId="0" applyNumberFormat="1" applyFont="1" applyFill="1" applyBorder="1" applyProtection="1"/>
    <xf numFmtId="39" fontId="6" fillId="0" borderId="20" xfId="0" applyNumberFormat="1" applyFont="1" applyFill="1" applyBorder="1" applyProtection="1"/>
    <xf numFmtId="0" fontId="6" fillId="0" borderId="21" xfId="0" applyFont="1" applyFill="1" applyBorder="1"/>
    <xf numFmtId="0" fontId="6" fillId="0" borderId="22" xfId="0" applyFont="1" applyFill="1" applyBorder="1"/>
    <xf numFmtId="44" fontId="6" fillId="0" borderId="12" xfId="0" applyNumberFormat="1" applyFont="1" applyFill="1" applyBorder="1" applyProtection="1"/>
    <xf numFmtId="0" fontId="6" fillId="0" borderId="12" xfId="0" applyFont="1" applyFill="1" applyBorder="1"/>
    <xf numFmtId="0" fontId="6" fillId="0" borderId="0" xfId="0" applyFont="1" applyFill="1" applyBorder="1"/>
    <xf numFmtId="44" fontId="6" fillId="0" borderId="0" xfId="0" applyNumberFormat="1" applyFont="1" applyFill="1" applyBorder="1" applyProtection="1"/>
    <xf numFmtId="39" fontId="6" fillId="0" borderId="0" xfId="0" applyNumberFormat="1" applyFont="1" applyFill="1" applyBorder="1"/>
    <xf numFmtId="4" fontId="2" fillId="0" borderId="0" xfId="0" applyNumberFormat="1" applyFont="1" applyFill="1" applyBorder="1" applyProtection="1"/>
    <xf numFmtId="4" fontId="2" fillId="0" borderId="0" xfId="0" applyNumberFormat="1" applyFont="1" applyFill="1" applyBorder="1"/>
    <xf numFmtId="4" fontId="3" fillId="0" borderId="0" xfId="0" applyNumberFormat="1" applyFont="1" applyFill="1" applyBorder="1" applyAlignment="1" applyProtection="1">
      <alignment horizontal="left"/>
    </xf>
    <xf numFmtId="4" fontId="5" fillId="0" borderId="5" xfId="0" applyNumberFormat="1" applyFont="1" applyFill="1" applyBorder="1" applyAlignment="1" applyProtection="1">
      <alignment horizontal="center"/>
    </xf>
    <xf numFmtId="4" fontId="5" fillId="0" borderId="8" xfId="0" applyNumberFormat="1" applyFont="1" applyFill="1" applyBorder="1" applyAlignment="1" applyProtection="1">
      <alignment horizontal="center"/>
    </xf>
    <xf numFmtId="4" fontId="2" fillId="0" borderId="13" xfId="0" applyNumberFormat="1" applyFont="1" applyFill="1" applyBorder="1"/>
    <xf numFmtId="4" fontId="8" fillId="0" borderId="17" xfId="0" applyNumberFormat="1" applyFont="1" applyFill="1" applyBorder="1" applyProtection="1">
      <protection locked="0"/>
    </xf>
    <xf numFmtId="4" fontId="8" fillId="0" borderId="20" xfId="0" applyNumberFormat="1" applyFont="1" applyFill="1" applyBorder="1" applyProtection="1">
      <protection locked="0"/>
    </xf>
    <xf numFmtId="4" fontId="6" fillId="0" borderId="20" xfId="0" applyNumberFormat="1" applyFont="1" applyFill="1" applyBorder="1"/>
    <xf numFmtId="4" fontId="6" fillId="0" borderId="12" xfId="0" applyNumberFormat="1" applyFont="1" applyFill="1" applyBorder="1"/>
    <xf numFmtId="4" fontId="6" fillId="0" borderId="0" xfId="0" applyNumberFormat="1" applyFont="1" applyFill="1" applyBorder="1"/>
    <xf numFmtId="4" fontId="5" fillId="0" borderId="2" xfId="0" applyNumberFormat="1" applyFont="1" applyFill="1" applyBorder="1" applyAlignment="1" applyProtection="1">
      <alignment horizontal="center"/>
    </xf>
    <xf numFmtId="4" fontId="4" fillId="0" borderId="23" xfId="0" applyNumberFormat="1" applyFont="1" applyFill="1" applyBorder="1" applyAlignment="1" applyProtection="1">
      <alignment horizontal="centerContinuous"/>
    </xf>
    <xf numFmtId="4" fontId="5" fillId="0" borderId="23" xfId="0" applyNumberFormat="1" applyFont="1" applyFill="1" applyBorder="1" applyAlignment="1" applyProtection="1">
      <alignment horizontal="center"/>
    </xf>
    <xf numFmtId="4" fontId="5" fillId="0" borderId="24" xfId="0" applyNumberFormat="1" applyFont="1" applyFill="1" applyBorder="1" applyAlignment="1" applyProtection="1">
      <alignment horizontal="center"/>
    </xf>
    <xf numFmtId="4" fontId="2" fillId="0" borderId="25" xfId="0" applyNumberFormat="1" applyFont="1" applyFill="1" applyBorder="1"/>
    <xf numFmtId="4" fontId="6" fillId="0" borderId="17" xfId="0" applyNumberFormat="1" applyFont="1" applyFill="1" applyBorder="1" applyProtection="1"/>
    <xf numFmtId="4" fontId="6" fillId="0" borderId="20" xfId="0" applyNumberFormat="1" applyFont="1" applyFill="1" applyBorder="1" applyProtection="1"/>
    <xf numFmtId="4" fontId="6" fillId="0" borderId="12" xfId="0" applyNumberFormat="1" applyFont="1" applyFill="1" applyBorder="1" applyProtection="1"/>
    <xf numFmtId="4" fontId="6" fillId="0" borderId="0" xfId="0" applyNumberFormat="1" applyFont="1" applyFill="1" applyBorder="1" applyProtection="1"/>
    <xf numFmtId="1" fontId="2" fillId="0" borderId="0" xfId="0" applyNumberFormat="1" applyFont="1" applyFill="1" applyBorder="1" applyProtection="1"/>
    <xf numFmtId="1" fontId="2" fillId="0" borderId="0" xfId="0" applyNumberFormat="1" applyFont="1" applyFill="1" applyBorder="1"/>
    <xf numFmtId="1" fontId="3" fillId="0" borderId="0" xfId="0" applyNumberFormat="1" applyFont="1" applyFill="1" applyBorder="1" applyAlignment="1" applyProtection="1">
      <alignment horizontal="left"/>
    </xf>
    <xf numFmtId="1" fontId="5" fillId="0" borderId="2" xfId="0" applyNumberFormat="1" applyFont="1" applyFill="1" applyBorder="1"/>
    <xf numFmtId="1" fontId="5" fillId="0" borderId="0" xfId="0" applyNumberFormat="1" applyFont="1" applyFill="1" applyBorder="1" applyAlignment="1" applyProtection="1">
      <alignment horizontal="center"/>
    </xf>
    <xf numFmtId="1" fontId="2" fillId="0" borderId="12" xfId="0" applyNumberFormat="1" applyFont="1" applyFill="1" applyBorder="1" applyProtection="1"/>
    <xf numFmtId="1" fontId="7" fillId="0" borderId="17" xfId="0" applyNumberFormat="1" applyFont="1" applyFill="1" applyBorder="1"/>
    <xf numFmtId="1" fontId="6" fillId="0" borderId="20" xfId="0" applyNumberFormat="1" applyFont="1" applyFill="1" applyBorder="1" applyProtection="1"/>
    <xf numFmtId="1" fontId="6" fillId="0" borderId="12" xfId="0" applyNumberFormat="1" applyFont="1" applyFill="1" applyBorder="1" applyProtection="1"/>
    <xf numFmtId="1" fontId="6" fillId="0" borderId="0" xfId="0" applyNumberFormat="1" applyFont="1" applyFill="1" applyBorder="1" applyProtection="1"/>
    <xf numFmtId="1" fontId="6" fillId="0" borderId="0" xfId="0" applyNumberFormat="1" applyFont="1" applyFill="1" applyBorder="1"/>
    <xf numFmtId="1" fontId="9" fillId="0" borderId="17" xfId="1" applyNumberFormat="1" applyFont="1" applyFill="1" applyBorder="1" applyAlignment="1" applyProtection="1"/>
    <xf numFmtId="1" fontId="9" fillId="0" borderId="20" xfId="1" applyNumberFormat="1" applyFont="1" applyFill="1" applyBorder="1" applyAlignment="1" applyProtection="1"/>
    <xf numFmtId="49" fontId="6" fillId="0" borderId="18" xfId="0" applyNumberFormat="1" applyFont="1" applyFill="1" applyBorder="1" applyAlignment="1" applyProtection="1">
      <alignment horizontal="left"/>
    </xf>
    <xf numFmtId="0" fontId="6" fillId="2" borderId="15" xfId="0" applyFont="1" applyFill="1" applyBorder="1" applyAlignment="1" applyProtection="1">
      <alignment horizontal="left"/>
    </xf>
    <xf numFmtId="0" fontId="6" fillId="2" borderId="16" xfId="0" applyFont="1" applyFill="1" applyBorder="1" applyAlignment="1" applyProtection="1">
      <alignment horizontal="left"/>
    </xf>
    <xf numFmtId="43" fontId="7" fillId="2" borderId="17" xfId="0" applyNumberFormat="1" applyFont="1" applyFill="1" applyBorder="1"/>
    <xf numFmtId="1" fontId="7" fillId="2" borderId="17" xfId="0" applyNumberFormat="1" applyFont="1" applyFill="1" applyBorder="1"/>
    <xf numFmtId="4" fontId="8" fillId="2" borderId="17" xfId="0" applyNumberFormat="1" applyFont="1" applyFill="1" applyBorder="1" applyProtection="1">
      <protection locked="0"/>
    </xf>
    <xf numFmtId="1" fontId="9" fillId="2" borderId="17" xfId="1" applyNumberFormat="1" applyFont="1" applyFill="1" applyBorder="1" applyAlignment="1" applyProtection="1"/>
    <xf numFmtId="4" fontId="9" fillId="2" borderId="17" xfId="1" applyNumberFormat="1" applyFont="1" applyFill="1" applyBorder="1" applyAlignment="1" applyProtection="1"/>
    <xf numFmtId="4" fontId="6" fillId="2" borderId="17" xfId="0" applyNumberFormat="1" applyFont="1" applyFill="1" applyBorder="1" applyProtection="1"/>
    <xf numFmtId="49" fontId="6" fillId="2" borderId="18" xfId="0" applyNumberFormat="1" applyFont="1" applyFill="1" applyBorder="1" applyAlignment="1" applyProtection="1">
      <alignment horizontal="left"/>
    </xf>
    <xf numFmtId="0" fontId="6" fillId="2" borderId="19" xfId="0" applyFont="1" applyFill="1" applyBorder="1" applyAlignment="1" applyProtection="1">
      <alignment horizontal="left"/>
    </xf>
    <xf numFmtId="4" fontId="8" fillId="2" borderId="20" xfId="0" applyNumberFormat="1" applyFont="1" applyFill="1" applyBorder="1" applyProtection="1">
      <protection locked="0"/>
    </xf>
    <xf numFmtId="1" fontId="9" fillId="2" borderId="20" xfId="1" applyNumberFormat="1" applyFont="1" applyFill="1" applyBorder="1" applyAlignment="1" applyProtection="1"/>
    <xf numFmtId="0" fontId="6" fillId="2" borderId="18" xfId="0" applyFont="1" applyFill="1" applyBorder="1" applyAlignment="1" applyProtection="1">
      <alignment horizontal="left"/>
    </xf>
    <xf numFmtId="44" fontId="2" fillId="0" borderId="0" xfId="2" applyFont="1" applyFill="1" applyBorder="1"/>
    <xf numFmtId="44" fontId="2" fillId="0" borderId="2" xfId="2" applyFont="1" applyFill="1" applyBorder="1" applyAlignment="1">
      <alignment horizontal="centerContinuous"/>
    </xf>
    <xf numFmtId="44" fontId="5" fillId="0" borderId="2" xfId="2" applyFont="1" applyFill="1" applyBorder="1" applyAlignment="1" applyProtection="1">
      <alignment horizontal="center"/>
    </xf>
    <xf numFmtId="44" fontId="2" fillId="0" borderId="12" xfId="2" applyFont="1" applyFill="1" applyBorder="1"/>
    <xf numFmtId="44" fontId="6" fillId="0" borderId="17" xfId="2" applyFont="1" applyFill="1" applyBorder="1" applyProtection="1"/>
    <xf numFmtId="44" fontId="6" fillId="0" borderId="20" xfId="2" applyFont="1" applyFill="1" applyBorder="1" applyProtection="1"/>
    <xf numFmtId="44" fontId="6" fillId="0" borderId="20" xfId="2" applyFont="1" applyFill="1" applyBorder="1"/>
    <xf numFmtId="44" fontId="6" fillId="0" borderId="12" xfId="2" applyFont="1" applyFill="1" applyBorder="1"/>
    <xf numFmtId="44" fontId="6" fillId="0" borderId="0" xfId="2" applyFont="1" applyFill="1" applyBorder="1"/>
    <xf numFmtId="44" fontId="5" fillId="0" borderId="0" xfId="2" applyFont="1" applyFill="1" applyBorder="1" applyAlignment="1" applyProtection="1">
      <alignment horizontal="center" wrapText="1"/>
    </xf>
    <xf numFmtId="44" fontId="2" fillId="0" borderId="3" xfId="2" applyFont="1" applyFill="1" applyBorder="1" applyAlignment="1">
      <alignment horizontal="centerContinuous"/>
    </xf>
    <xf numFmtId="44" fontId="5" fillId="0" borderId="3" xfId="2" applyFont="1" applyFill="1" applyBorder="1" applyAlignment="1">
      <alignment horizontal="center"/>
    </xf>
    <xf numFmtId="44" fontId="5" fillId="0" borderId="9" xfId="2" applyFont="1" applyFill="1" applyBorder="1" applyAlignment="1">
      <alignment horizontal="center"/>
    </xf>
    <xf numFmtId="44" fontId="2" fillId="0" borderId="14" xfId="2" applyFont="1" applyFill="1" applyBorder="1"/>
    <xf numFmtId="1" fontId="5" fillId="0" borderId="0" xfId="0" applyNumberFormat="1" applyFont="1" applyFill="1" applyBorder="1" applyAlignment="1" applyProtection="1">
      <alignment horizontal="center" wrapText="1"/>
    </xf>
    <xf numFmtId="44" fontId="2" fillId="0" borderId="0" xfId="2" applyNumberFormat="1" applyFont="1" applyFill="1" applyBorder="1"/>
    <xf numFmtId="44" fontId="2" fillId="0" borderId="2" xfId="2" applyNumberFormat="1" applyFont="1" applyFill="1" applyBorder="1" applyAlignment="1">
      <alignment horizontal="centerContinuous"/>
    </xf>
    <xf numFmtId="44" fontId="5" fillId="0" borderId="2" xfId="2" applyNumberFormat="1" applyFont="1" applyFill="1" applyBorder="1" applyAlignment="1" applyProtection="1">
      <alignment horizontal="center"/>
    </xf>
    <xf numFmtId="44" fontId="5" fillId="0" borderId="0" xfId="2" applyNumberFormat="1" applyFont="1" applyFill="1" applyBorder="1" applyAlignment="1" applyProtection="1">
      <alignment horizontal="center" wrapText="1"/>
    </xf>
    <xf numFmtId="44" fontId="2" fillId="0" borderId="12" xfId="2" applyNumberFormat="1" applyFont="1" applyFill="1" applyBorder="1"/>
    <xf numFmtId="44" fontId="6" fillId="0" borderId="20" xfId="0" applyNumberFormat="1" applyFont="1" applyFill="1" applyBorder="1"/>
    <xf numFmtId="44" fontId="6" fillId="0" borderId="12" xfId="0" applyNumberFormat="1" applyFont="1" applyFill="1" applyBorder="1"/>
    <xf numFmtId="44" fontId="6" fillId="0" borderId="0" xfId="0" applyNumberFormat="1" applyFont="1" applyFill="1" applyBorder="1"/>
    <xf numFmtId="44" fontId="2" fillId="0" borderId="0" xfId="0" applyNumberFormat="1" applyFont="1" applyFill="1" applyBorder="1"/>
    <xf numFmtId="44" fontId="6" fillId="2" borderId="20" xfId="0" applyNumberFormat="1" applyFont="1" applyFill="1" applyBorder="1" applyProtection="1"/>
    <xf numFmtId="44" fontId="6" fillId="2" borderId="17" xfId="2" applyFont="1" applyFill="1" applyBorder="1" applyProtection="1"/>
    <xf numFmtId="44" fontId="6" fillId="2" borderId="17" xfId="2" applyNumberFormat="1" applyFont="1" applyFill="1" applyBorder="1" applyProtection="1"/>
  </cellXfs>
  <cellStyles count="3">
    <cellStyle name="Comma" xfId="1" builtinId="3"/>
    <cellStyle name="Currency" xfId="2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workbookViewId="0">
      <selection activeCell="J8" sqref="J8:K8"/>
    </sheetView>
  </sheetViews>
  <sheetFormatPr defaultColWidth="11" defaultRowHeight="15" x14ac:dyDescent="0.25"/>
  <cols>
    <col min="1" max="1" width="7.5703125" style="1" customWidth="1"/>
    <col min="2" max="2" width="35" style="1" customWidth="1"/>
    <col min="3" max="3" width="31.7109375" style="1" bestFit="1" customWidth="1"/>
    <col min="4" max="4" width="18" style="50" customWidth="1"/>
    <col min="5" max="5" width="22.5703125" style="30" customWidth="1"/>
    <col min="6" max="7" width="18" style="50" customWidth="1"/>
    <col min="8" max="8" width="18.28515625" style="30" customWidth="1"/>
    <col min="9" max="9" width="24.5703125" style="30" customWidth="1"/>
    <col min="10" max="10" width="19.42578125" style="76" customWidth="1"/>
    <col min="11" max="11" width="19.7109375" style="76" bestFit="1" customWidth="1"/>
    <col min="12" max="12" width="2.42578125" style="1" customWidth="1"/>
    <col min="13" max="16384" width="11" style="1"/>
  </cols>
  <sheetData>
    <row r="1" spans="1:11" x14ac:dyDescent="0.25">
      <c r="B1" s="2"/>
      <c r="C1" s="2"/>
      <c r="D1" s="49"/>
      <c r="E1" s="29"/>
      <c r="F1" s="49"/>
      <c r="G1" s="49"/>
      <c r="H1" s="29"/>
    </row>
    <row r="2" spans="1:11" ht="15.75" thickBot="1" x14ac:dyDescent="0.3"/>
    <row r="3" spans="1:11" ht="16.5" thickBot="1" x14ac:dyDescent="0.3">
      <c r="B3" s="3" t="s">
        <v>0</v>
      </c>
      <c r="C3" s="3"/>
      <c r="D3" s="51"/>
      <c r="E3" s="31"/>
      <c r="F3" s="51"/>
      <c r="G3" s="51"/>
      <c r="H3" s="31"/>
      <c r="I3" s="41"/>
      <c r="J3" s="77"/>
      <c r="K3" s="86"/>
    </row>
    <row r="4" spans="1:11" x14ac:dyDescent="0.25">
      <c r="A4" s="4"/>
      <c r="B4" s="4"/>
      <c r="C4" s="5" t="s">
        <v>313</v>
      </c>
      <c r="D4" s="52" t="s">
        <v>319</v>
      </c>
      <c r="E4" s="32" t="s">
        <v>1</v>
      </c>
      <c r="F4" s="52" t="s">
        <v>320</v>
      </c>
      <c r="G4" s="52" t="s">
        <v>314</v>
      </c>
      <c r="H4" s="40" t="s">
        <v>313</v>
      </c>
      <c r="I4" s="42" t="s">
        <v>317</v>
      </c>
      <c r="J4" s="78" t="s">
        <v>314</v>
      </c>
      <c r="K4" s="87" t="s">
        <v>314</v>
      </c>
    </row>
    <row r="5" spans="1:11" ht="37.5" x14ac:dyDescent="0.25">
      <c r="A5" s="6" t="s">
        <v>2</v>
      </c>
      <c r="B5" s="7"/>
      <c r="C5" s="8" t="s">
        <v>3</v>
      </c>
      <c r="D5" s="53" t="s">
        <v>313</v>
      </c>
      <c r="E5" s="33" t="s">
        <v>4</v>
      </c>
      <c r="F5" s="53" t="s">
        <v>314</v>
      </c>
      <c r="G5" s="90" t="s">
        <v>336</v>
      </c>
      <c r="H5" s="33" t="s">
        <v>315</v>
      </c>
      <c r="I5" s="43" t="s">
        <v>318</v>
      </c>
      <c r="J5" s="85" t="s">
        <v>333</v>
      </c>
      <c r="K5" s="88" t="s">
        <v>338</v>
      </c>
    </row>
    <row r="6" spans="1:11" x14ac:dyDescent="0.25">
      <c r="A6" s="6" t="s">
        <v>5</v>
      </c>
      <c r="B6" s="6" t="s">
        <v>6</v>
      </c>
      <c r="C6" s="8" t="s">
        <v>7</v>
      </c>
      <c r="D6" s="53" t="s">
        <v>312</v>
      </c>
      <c r="E6" s="33" t="s">
        <v>8</v>
      </c>
      <c r="F6" s="53" t="s">
        <v>312</v>
      </c>
      <c r="G6" s="53" t="s">
        <v>337</v>
      </c>
      <c r="H6" s="33" t="s">
        <v>316</v>
      </c>
      <c r="I6" s="43" t="s">
        <v>335</v>
      </c>
      <c r="J6" s="8" t="s">
        <v>7</v>
      </c>
      <c r="K6" s="88" t="s">
        <v>334</v>
      </c>
    </row>
    <row r="7" spans="1:11" ht="15.75" thickBot="1" x14ac:dyDescent="0.3">
      <c r="A7" s="9"/>
      <c r="B7" s="9"/>
      <c r="C7" s="10" t="s">
        <v>321</v>
      </c>
      <c r="D7" s="54" t="s">
        <v>322</v>
      </c>
      <c r="E7" s="34" t="s">
        <v>323</v>
      </c>
      <c r="F7" s="54" t="s">
        <v>324</v>
      </c>
      <c r="G7" s="54"/>
      <c r="H7" s="34" t="s">
        <v>325</v>
      </c>
      <c r="I7" s="44"/>
      <c r="J7" s="79"/>
      <c r="K7" s="89"/>
    </row>
    <row r="8" spans="1:11" ht="14.1" customHeight="1" x14ac:dyDescent="0.25">
      <c r="A8" s="11" t="s">
        <v>9</v>
      </c>
      <c r="B8" s="12" t="s">
        <v>10</v>
      </c>
      <c r="C8" s="13">
        <v>2968666.51</v>
      </c>
      <c r="D8" s="55">
        <v>590</v>
      </c>
      <c r="E8" s="35">
        <f>+C8/D8</f>
        <v>5031.6381525423722</v>
      </c>
      <c r="F8" s="60">
        <v>526</v>
      </c>
      <c r="G8" s="14">
        <f>SUM(F8*E8)</f>
        <v>2646641.6682372876</v>
      </c>
      <c r="H8" s="35">
        <f>SUM(F8-D8)</f>
        <v>-64</v>
      </c>
      <c r="I8" s="45">
        <f>SUM(E8*H8)</f>
        <v>-322024.84176271182</v>
      </c>
      <c r="J8" s="80">
        <v>2858062.52</v>
      </c>
      <c r="K8" s="80">
        <f>J8/F8</f>
        <v>5433.5789353612172</v>
      </c>
    </row>
    <row r="9" spans="1:11" ht="14.1" customHeight="1" x14ac:dyDescent="0.25">
      <c r="A9" s="15" t="s">
        <v>11</v>
      </c>
      <c r="B9" s="16" t="s">
        <v>12</v>
      </c>
      <c r="C9" s="13">
        <v>2195270.16</v>
      </c>
      <c r="D9" s="55">
        <v>494</v>
      </c>
      <c r="E9" s="36">
        <f t="shared" ref="E9:E71" si="0">+C9/D9</f>
        <v>4443.8667206477739</v>
      </c>
      <c r="F9" s="61">
        <v>497</v>
      </c>
      <c r="G9" s="14">
        <f t="shared" ref="G9:G72" si="1">SUM(F9*E9)</f>
        <v>2208601.7601619437</v>
      </c>
      <c r="H9" s="35">
        <f t="shared" ref="H9:H72" si="2">SUM(F9-D9)</f>
        <v>3</v>
      </c>
      <c r="I9" s="45">
        <f t="shared" ref="I9:I72" si="3">SUM(E9*H9)</f>
        <v>13331.600161943323</v>
      </c>
      <c r="J9" s="81"/>
      <c r="K9" s="80">
        <f>J9/F9</f>
        <v>0</v>
      </c>
    </row>
    <row r="10" spans="1:11" ht="14.1" customHeight="1" x14ac:dyDescent="0.25">
      <c r="A10" s="15" t="s">
        <v>13</v>
      </c>
      <c r="B10" s="16" t="s">
        <v>14</v>
      </c>
      <c r="C10" s="13">
        <v>1473509.15</v>
      </c>
      <c r="D10" s="55">
        <v>334</v>
      </c>
      <c r="E10" s="36">
        <f t="shared" si="0"/>
        <v>4411.7040419161676</v>
      </c>
      <c r="F10" s="61">
        <v>344</v>
      </c>
      <c r="G10" s="14">
        <f t="shared" si="1"/>
        <v>1517626.1904191617</v>
      </c>
      <c r="H10" s="35">
        <f t="shared" si="2"/>
        <v>10</v>
      </c>
      <c r="I10" s="45">
        <f t="shared" si="3"/>
        <v>44117.040419161676</v>
      </c>
      <c r="J10" s="81"/>
      <c r="K10" s="80">
        <f t="shared" ref="K10:K73" si="4">J10/F10</f>
        <v>0</v>
      </c>
    </row>
    <row r="11" spans="1:11" ht="14.1" customHeight="1" x14ac:dyDescent="0.25">
      <c r="A11" s="15" t="s">
        <v>15</v>
      </c>
      <c r="B11" s="16" t="s">
        <v>16</v>
      </c>
      <c r="C11" s="13">
        <v>1171215.8799999999</v>
      </c>
      <c r="D11" s="55">
        <v>258</v>
      </c>
      <c r="E11" s="36">
        <f t="shared" si="0"/>
        <v>4539.5964341085264</v>
      </c>
      <c r="F11" s="61">
        <v>257</v>
      </c>
      <c r="G11" s="14">
        <f t="shared" si="1"/>
        <v>1166676.2835658912</v>
      </c>
      <c r="H11" s="35">
        <f t="shared" si="2"/>
        <v>-1</v>
      </c>
      <c r="I11" s="45">
        <f t="shared" si="3"/>
        <v>-4539.5964341085264</v>
      </c>
      <c r="J11" s="81"/>
      <c r="K11" s="80">
        <f t="shared" si="4"/>
        <v>0</v>
      </c>
    </row>
    <row r="12" spans="1:11" ht="14.1" customHeight="1" x14ac:dyDescent="0.25">
      <c r="A12" s="15" t="s">
        <v>17</v>
      </c>
      <c r="B12" s="16" t="s">
        <v>18</v>
      </c>
      <c r="C12" s="13">
        <v>635771.77</v>
      </c>
      <c r="D12" s="55">
        <v>171</v>
      </c>
      <c r="E12" s="36">
        <f t="shared" si="0"/>
        <v>3717.9635672514619</v>
      </c>
      <c r="F12" s="61">
        <v>158</v>
      </c>
      <c r="G12" s="14">
        <f t="shared" si="1"/>
        <v>587438.24362573097</v>
      </c>
      <c r="H12" s="35">
        <f t="shared" si="2"/>
        <v>-13</v>
      </c>
      <c r="I12" s="45">
        <f t="shared" si="3"/>
        <v>-48333.526374269008</v>
      </c>
      <c r="J12" s="81"/>
      <c r="K12" s="80">
        <f t="shared" si="4"/>
        <v>0</v>
      </c>
    </row>
    <row r="13" spans="1:11" ht="14.1" customHeight="1" x14ac:dyDescent="0.25">
      <c r="A13" s="15" t="s">
        <v>19</v>
      </c>
      <c r="B13" s="16" t="s">
        <v>20</v>
      </c>
      <c r="C13" s="13">
        <v>1476658.67</v>
      </c>
      <c r="D13" s="55">
        <v>393</v>
      </c>
      <c r="E13" s="36">
        <f t="shared" si="0"/>
        <v>3757.4011959287532</v>
      </c>
      <c r="F13" s="61">
        <v>382</v>
      </c>
      <c r="G13" s="14">
        <f t="shared" si="1"/>
        <v>1435327.2568447837</v>
      </c>
      <c r="H13" s="35">
        <f t="shared" si="2"/>
        <v>-11</v>
      </c>
      <c r="I13" s="45">
        <f t="shared" si="3"/>
        <v>-41331.413155216287</v>
      </c>
      <c r="J13" s="81"/>
      <c r="K13" s="80">
        <f t="shared" si="4"/>
        <v>0</v>
      </c>
    </row>
    <row r="14" spans="1:11" ht="14.1" customHeight="1" x14ac:dyDescent="0.25">
      <c r="A14" s="15" t="s">
        <v>21</v>
      </c>
      <c r="B14" s="16" t="s">
        <v>22</v>
      </c>
      <c r="C14" s="13">
        <v>952825.75</v>
      </c>
      <c r="D14" s="55">
        <v>217</v>
      </c>
      <c r="E14" s="36">
        <f t="shared" si="0"/>
        <v>4390.9020737327191</v>
      </c>
      <c r="F14" s="61">
        <v>220</v>
      </c>
      <c r="G14" s="14">
        <f t="shared" si="1"/>
        <v>965998.4562211982</v>
      </c>
      <c r="H14" s="35">
        <f t="shared" si="2"/>
        <v>3</v>
      </c>
      <c r="I14" s="45">
        <f t="shared" si="3"/>
        <v>13172.706221198157</v>
      </c>
      <c r="J14" s="81"/>
      <c r="K14" s="80">
        <f t="shared" si="4"/>
        <v>0</v>
      </c>
    </row>
    <row r="15" spans="1:11" ht="14.1" customHeight="1" x14ac:dyDescent="0.25">
      <c r="A15" s="15" t="s">
        <v>23</v>
      </c>
      <c r="B15" s="16" t="s">
        <v>24</v>
      </c>
      <c r="C15" s="13">
        <v>585705.18999999994</v>
      </c>
      <c r="D15" s="55">
        <v>95</v>
      </c>
      <c r="E15" s="36">
        <f t="shared" si="0"/>
        <v>6165.3177894736837</v>
      </c>
      <c r="F15" s="61">
        <v>159</v>
      </c>
      <c r="G15" s="14">
        <f t="shared" si="1"/>
        <v>980285.5285263157</v>
      </c>
      <c r="H15" s="35">
        <f t="shared" si="2"/>
        <v>64</v>
      </c>
      <c r="I15" s="45">
        <f t="shared" si="3"/>
        <v>394580.33852631575</v>
      </c>
      <c r="J15" s="81"/>
      <c r="K15" s="80">
        <f t="shared" si="4"/>
        <v>0</v>
      </c>
    </row>
    <row r="16" spans="1:11" ht="14.1" customHeight="1" x14ac:dyDescent="0.25">
      <c r="A16" s="15" t="s">
        <v>25</v>
      </c>
      <c r="B16" s="16" t="s">
        <v>26</v>
      </c>
      <c r="C16" s="13">
        <v>237016.37</v>
      </c>
      <c r="D16" s="55">
        <v>38</v>
      </c>
      <c r="E16" s="36">
        <f t="shared" si="0"/>
        <v>6237.2728947368423</v>
      </c>
      <c r="F16" s="61"/>
      <c r="G16" s="14">
        <f t="shared" si="1"/>
        <v>0</v>
      </c>
      <c r="H16" s="35">
        <f t="shared" si="2"/>
        <v>-38</v>
      </c>
      <c r="I16" s="45">
        <f t="shared" si="3"/>
        <v>-237016.37</v>
      </c>
      <c r="J16" s="81"/>
      <c r="K16" s="80" t="e">
        <f t="shared" si="4"/>
        <v>#DIV/0!</v>
      </c>
    </row>
    <row r="17" spans="1:11" ht="14.1" customHeight="1" x14ac:dyDescent="0.25">
      <c r="A17" s="15" t="s">
        <v>27</v>
      </c>
      <c r="B17" s="16" t="s">
        <v>28</v>
      </c>
      <c r="C17" s="13">
        <v>503191.31</v>
      </c>
      <c r="D17" s="55">
        <v>104</v>
      </c>
      <c r="E17" s="36">
        <f t="shared" si="0"/>
        <v>4838.3779807692308</v>
      </c>
      <c r="F17" s="61">
        <v>122</v>
      </c>
      <c r="G17" s="14">
        <f t="shared" si="1"/>
        <v>590282.1136538462</v>
      </c>
      <c r="H17" s="35">
        <f t="shared" si="2"/>
        <v>18</v>
      </c>
      <c r="I17" s="45">
        <f t="shared" si="3"/>
        <v>87090.80365384616</v>
      </c>
      <c r="J17" s="81"/>
      <c r="K17" s="80">
        <f t="shared" si="4"/>
        <v>0</v>
      </c>
    </row>
    <row r="18" spans="1:11" ht="14.1" customHeight="1" x14ac:dyDescent="0.25">
      <c r="A18" s="15" t="s">
        <v>29</v>
      </c>
      <c r="B18" s="16" t="s">
        <v>30</v>
      </c>
      <c r="C18" s="13">
        <v>1986273.78</v>
      </c>
      <c r="D18" s="55">
        <v>513</v>
      </c>
      <c r="E18" s="36">
        <f t="shared" si="0"/>
        <v>3871.8787134502923</v>
      </c>
      <c r="F18" s="61">
        <v>520</v>
      </c>
      <c r="G18" s="14">
        <f t="shared" si="1"/>
        <v>2013376.9309941519</v>
      </c>
      <c r="H18" s="35">
        <f t="shared" si="2"/>
        <v>7</v>
      </c>
      <c r="I18" s="45">
        <f t="shared" si="3"/>
        <v>27103.150994152045</v>
      </c>
      <c r="J18" s="81"/>
      <c r="K18" s="80">
        <f t="shared" si="4"/>
        <v>0</v>
      </c>
    </row>
    <row r="19" spans="1:11" ht="14.1" customHeight="1" x14ac:dyDescent="0.25">
      <c r="A19" s="15" t="s">
        <v>31</v>
      </c>
      <c r="B19" s="16" t="s">
        <v>32</v>
      </c>
      <c r="C19" s="13">
        <v>302510.45</v>
      </c>
      <c r="D19" s="55">
        <v>60</v>
      </c>
      <c r="E19" s="36">
        <f t="shared" si="0"/>
        <v>5041.8408333333336</v>
      </c>
      <c r="F19" s="61"/>
      <c r="G19" s="14">
        <f t="shared" si="1"/>
        <v>0</v>
      </c>
      <c r="H19" s="35">
        <f t="shared" si="2"/>
        <v>-60</v>
      </c>
      <c r="I19" s="45">
        <f t="shared" si="3"/>
        <v>-302510.45</v>
      </c>
      <c r="J19" s="81"/>
      <c r="K19" s="80" t="e">
        <f t="shared" si="4"/>
        <v>#DIV/0!</v>
      </c>
    </row>
    <row r="20" spans="1:11" ht="14.1" customHeight="1" x14ac:dyDescent="0.25">
      <c r="A20" s="15" t="s">
        <v>33</v>
      </c>
      <c r="B20" s="16" t="s">
        <v>34</v>
      </c>
      <c r="C20" s="13">
        <v>318118.05</v>
      </c>
      <c r="D20" s="55">
        <v>54</v>
      </c>
      <c r="E20" s="36">
        <f t="shared" si="0"/>
        <v>5891.0749999999998</v>
      </c>
      <c r="F20" s="61"/>
      <c r="G20" s="14">
        <f t="shared" si="1"/>
        <v>0</v>
      </c>
      <c r="H20" s="35">
        <f t="shared" si="2"/>
        <v>-54</v>
      </c>
      <c r="I20" s="45">
        <f t="shared" si="3"/>
        <v>-318118.05</v>
      </c>
      <c r="J20" s="81"/>
      <c r="K20" s="80" t="e">
        <f t="shared" si="4"/>
        <v>#DIV/0!</v>
      </c>
    </row>
    <row r="21" spans="1:11" ht="14.1" customHeight="1" x14ac:dyDescent="0.25">
      <c r="A21" s="15" t="s">
        <v>35</v>
      </c>
      <c r="B21" s="16" t="s">
        <v>36</v>
      </c>
      <c r="C21" s="13">
        <v>1730591.48</v>
      </c>
      <c r="D21" s="55">
        <v>369</v>
      </c>
      <c r="E21" s="36">
        <f t="shared" si="0"/>
        <v>4689.9498102981033</v>
      </c>
      <c r="F21" s="61">
        <v>304</v>
      </c>
      <c r="G21" s="14">
        <f t="shared" si="1"/>
        <v>1425744.7423306233</v>
      </c>
      <c r="H21" s="35">
        <f t="shared" si="2"/>
        <v>-65</v>
      </c>
      <c r="I21" s="45">
        <f t="shared" si="3"/>
        <v>-304846.73766937671</v>
      </c>
      <c r="J21" s="81"/>
      <c r="K21" s="80">
        <f t="shared" si="4"/>
        <v>0</v>
      </c>
    </row>
    <row r="22" spans="1:11" ht="14.1" customHeight="1" x14ac:dyDescent="0.25">
      <c r="A22" s="15" t="s">
        <v>37</v>
      </c>
      <c r="B22" s="16" t="s">
        <v>38</v>
      </c>
      <c r="C22" s="13">
        <v>834553.57</v>
      </c>
      <c r="D22" s="55">
        <v>134</v>
      </c>
      <c r="E22" s="36">
        <f t="shared" si="0"/>
        <v>6228.0117164179101</v>
      </c>
      <c r="F22" s="61">
        <v>150</v>
      </c>
      <c r="G22" s="14">
        <f t="shared" si="1"/>
        <v>934201.75746268651</v>
      </c>
      <c r="H22" s="35">
        <f t="shared" si="2"/>
        <v>16</v>
      </c>
      <c r="I22" s="45">
        <f t="shared" si="3"/>
        <v>99648.187462686561</v>
      </c>
      <c r="J22" s="81"/>
      <c r="K22" s="80">
        <f t="shared" si="4"/>
        <v>0</v>
      </c>
    </row>
    <row r="23" spans="1:11" ht="14.1" customHeight="1" x14ac:dyDescent="0.25">
      <c r="A23" s="15" t="s">
        <v>39</v>
      </c>
      <c r="B23" s="16" t="s">
        <v>40</v>
      </c>
      <c r="C23" s="13">
        <v>337291.5</v>
      </c>
      <c r="D23" s="55">
        <v>101</v>
      </c>
      <c r="E23" s="36">
        <f t="shared" si="0"/>
        <v>3339.5198019801978</v>
      </c>
      <c r="F23" s="61">
        <v>101</v>
      </c>
      <c r="G23" s="14">
        <f t="shared" si="1"/>
        <v>337291.5</v>
      </c>
      <c r="H23" s="35">
        <f t="shared" si="2"/>
        <v>0</v>
      </c>
      <c r="I23" s="45">
        <f t="shared" si="3"/>
        <v>0</v>
      </c>
      <c r="J23" s="81"/>
      <c r="K23" s="80">
        <f t="shared" si="4"/>
        <v>0</v>
      </c>
    </row>
    <row r="24" spans="1:11" ht="14.1" customHeight="1" x14ac:dyDescent="0.25">
      <c r="A24" s="15" t="s">
        <v>41</v>
      </c>
      <c r="B24" s="16" t="s">
        <v>42</v>
      </c>
      <c r="C24" s="13">
        <v>1401072.6399999999</v>
      </c>
      <c r="D24" s="55">
        <v>362</v>
      </c>
      <c r="E24" s="36">
        <f t="shared" si="0"/>
        <v>3870.3664088397786</v>
      </c>
      <c r="F24" s="61">
        <v>328</v>
      </c>
      <c r="G24" s="14">
        <f t="shared" si="1"/>
        <v>1269480.1820994474</v>
      </c>
      <c r="H24" s="35">
        <f t="shared" si="2"/>
        <v>-34</v>
      </c>
      <c r="I24" s="45">
        <f t="shared" si="3"/>
        <v>-131592.45790055249</v>
      </c>
      <c r="J24" s="81"/>
      <c r="K24" s="80">
        <f t="shared" si="4"/>
        <v>0</v>
      </c>
    </row>
    <row r="25" spans="1:11" ht="14.1" customHeight="1" x14ac:dyDescent="0.25">
      <c r="A25" s="15" t="s">
        <v>43</v>
      </c>
      <c r="B25" s="16" t="s">
        <v>44</v>
      </c>
      <c r="C25" s="13">
        <v>484590.85</v>
      </c>
      <c r="D25" s="55">
        <v>96</v>
      </c>
      <c r="E25" s="36">
        <f t="shared" si="0"/>
        <v>5047.8213541666664</v>
      </c>
      <c r="F25" s="61">
        <v>107</v>
      </c>
      <c r="G25" s="14">
        <f t="shared" si="1"/>
        <v>540116.88489583333</v>
      </c>
      <c r="H25" s="35">
        <f t="shared" si="2"/>
        <v>11</v>
      </c>
      <c r="I25" s="45">
        <f t="shared" si="3"/>
        <v>55526.034895833334</v>
      </c>
      <c r="J25" s="81"/>
      <c r="K25" s="80">
        <f t="shared" si="4"/>
        <v>0</v>
      </c>
    </row>
    <row r="26" spans="1:11" ht="14.1" customHeight="1" x14ac:dyDescent="0.25">
      <c r="A26" s="15" t="s">
        <v>45</v>
      </c>
      <c r="B26" s="16" t="s">
        <v>46</v>
      </c>
      <c r="C26" s="13">
        <v>1094443.9300000002</v>
      </c>
      <c r="D26" s="55">
        <v>269</v>
      </c>
      <c r="E26" s="36">
        <f t="shared" si="0"/>
        <v>4068.5647955390341</v>
      </c>
      <c r="F26" s="61">
        <v>266</v>
      </c>
      <c r="G26" s="14">
        <f t="shared" si="1"/>
        <v>1082238.2356133831</v>
      </c>
      <c r="H26" s="35">
        <f t="shared" si="2"/>
        <v>-3</v>
      </c>
      <c r="I26" s="45">
        <f t="shared" si="3"/>
        <v>-12205.694386617102</v>
      </c>
      <c r="J26" s="81"/>
      <c r="K26" s="80">
        <f t="shared" si="4"/>
        <v>0</v>
      </c>
    </row>
    <row r="27" spans="1:11" ht="14.1" customHeight="1" x14ac:dyDescent="0.25">
      <c r="A27" s="15" t="s">
        <v>47</v>
      </c>
      <c r="B27" s="16" t="s">
        <v>48</v>
      </c>
      <c r="C27" s="13">
        <v>976588.91</v>
      </c>
      <c r="D27" s="55">
        <v>212</v>
      </c>
      <c r="E27" s="36">
        <f t="shared" si="0"/>
        <v>4606.5514622641513</v>
      </c>
      <c r="F27" s="61">
        <v>180</v>
      </c>
      <c r="G27" s="14">
        <f t="shared" si="1"/>
        <v>829179.26320754725</v>
      </c>
      <c r="H27" s="35">
        <f t="shared" si="2"/>
        <v>-32</v>
      </c>
      <c r="I27" s="45">
        <f t="shared" si="3"/>
        <v>-147409.64679245284</v>
      </c>
      <c r="J27" s="81"/>
      <c r="K27" s="80">
        <f t="shared" si="4"/>
        <v>0</v>
      </c>
    </row>
    <row r="28" spans="1:11" ht="14.1" customHeight="1" x14ac:dyDescent="0.25">
      <c r="A28" s="15" t="s">
        <v>49</v>
      </c>
      <c r="B28" s="16" t="s">
        <v>50</v>
      </c>
      <c r="C28" s="13">
        <v>681101.02</v>
      </c>
      <c r="D28" s="55">
        <v>154</v>
      </c>
      <c r="E28" s="36">
        <f t="shared" si="0"/>
        <v>4422.7338961038959</v>
      </c>
      <c r="F28" s="61">
        <v>139</v>
      </c>
      <c r="G28" s="14">
        <f t="shared" si="1"/>
        <v>614760.01155844156</v>
      </c>
      <c r="H28" s="35">
        <f t="shared" si="2"/>
        <v>-15</v>
      </c>
      <c r="I28" s="45">
        <f t="shared" si="3"/>
        <v>-66341.008441558442</v>
      </c>
      <c r="J28" s="81"/>
      <c r="K28" s="80">
        <f t="shared" si="4"/>
        <v>0</v>
      </c>
    </row>
    <row r="29" spans="1:11" ht="14.1" customHeight="1" x14ac:dyDescent="0.25">
      <c r="A29" s="15" t="s">
        <v>51</v>
      </c>
      <c r="B29" s="16" t="s">
        <v>52</v>
      </c>
      <c r="C29" s="13">
        <v>949977.91</v>
      </c>
      <c r="D29" s="55">
        <v>240</v>
      </c>
      <c r="E29" s="36">
        <f t="shared" si="0"/>
        <v>3958.2412916666667</v>
      </c>
      <c r="F29" s="61">
        <v>234</v>
      </c>
      <c r="G29" s="14">
        <f t="shared" si="1"/>
        <v>926228.46224999998</v>
      </c>
      <c r="H29" s="35">
        <f t="shared" si="2"/>
        <v>-6</v>
      </c>
      <c r="I29" s="45">
        <f t="shared" si="3"/>
        <v>-23749.447749999999</v>
      </c>
      <c r="J29" s="81"/>
      <c r="K29" s="80">
        <f t="shared" si="4"/>
        <v>0</v>
      </c>
    </row>
    <row r="30" spans="1:11" ht="14.1" customHeight="1" x14ac:dyDescent="0.25">
      <c r="A30" s="15" t="s">
        <v>53</v>
      </c>
      <c r="B30" s="16" t="s">
        <v>54</v>
      </c>
      <c r="C30" s="13">
        <v>84623.689999999988</v>
      </c>
      <c r="D30" s="55">
        <v>31</v>
      </c>
      <c r="E30" s="36">
        <f t="shared" si="0"/>
        <v>2729.7964516129027</v>
      </c>
      <c r="F30" s="61">
        <v>26</v>
      </c>
      <c r="G30" s="14">
        <f t="shared" si="1"/>
        <v>70974.707741935475</v>
      </c>
      <c r="H30" s="35">
        <f t="shared" si="2"/>
        <v>-5</v>
      </c>
      <c r="I30" s="45">
        <f t="shared" si="3"/>
        <v>-13648.982258064514</v>
      </c>
      <c r="J30" s="81"/>
      <c r="K30" s="80">
        <f t="shared" si="4"/>
        <v>0</v>
      </c>
    </row>
    <row r="31" spans="1:11" ht="14.1" customHeight="1" x14ac:dyDescent="0.25">
      <c r="A31" s="15" t="s">
        <v>55</v>
      </c>
      <c r="B31" s="16" t="s">
        <v>56</v>
      </c>
      <c r="C31" s="13">
        <v>1703161.24</v>
      </c>
      <c r="D31" s="55">
        <v>354</v>
      </c>
      <c r="E31" s="36">
        <f t="shared" si="0"/>
        <v>4811.1899435028245</v>
      </c>
      <c r="F31" s="61">
        <v>357</v>
      </c>
      <c r="G31" s="14">
        <f t="shared" si="1"/>
        <v>1717594.8098305084</v>
      </c>
      <c r="H31" s="35">
        <f t="shared" si="2"/>
        <v>3</v>
      </c>
      <c r="I31" s="45">
        <f t="shared" si="3"/>
        <v>14433.569830508473</v>
      </c>
      <c r="J31" s="81"/>
      <c r="K31" s="80">
        <f t="shared" si="4"/>
        <v>0</v>
      </c>
    </row>
    <row r="32" spans="1:11" ht="14.1" customHeight="1" x14ac:dyDescent="0.25">
      <c r="A32" s="15" t="s">
        <v>57</v>
      </c>
      <c r="B32" s="16" t="s">
        <v>58</v>
      </c>
      <c r="C32" s="13">
        <v>1672417.15</v>
      </c>
      <c r="D32" s="55">
        <v>325</v>
      </c>
      <c r="E32" s="36">
        <f t="shared" si="0"/>
        <v>5145.898923076923</v>
      </c>
      <c r="F32" s="61">
        <v>336</v>
      </c>
      <c r="G32" s="14">
        <f t="shared" si="1"/>
        <v>1729022.038153846</v>
      </c>
      <c r="H32" s="35">
        <f t="shared" si="2"/>
        <v>11</v>
      </c>
      <c r="I32" s="45">
        <f t="shared" si="3"/>
        <v>56604.88815384615</v>
      </c>
      <c r="J32" s="81"/>
      <c r="K32" s="80">
        <f t="shared" si="4"/>
        <v>0</v>
      </c>
    </row>
    <row r="33" spans="1:11" ht="14.1" customHeight="1" x14ac:dyDescent="0.25">
      <c r="A33" s="15" t="s">
        <v>59</v>
      </c>
      <c r="B33" s="16" t="s">
        <v>60</v>
      </c>
      <c r="C33" s="13">
        <v>64674.43</v>
      </c>
      <c r="D33" s="55">
        <v>13</v>
      </c>
      <c r="E33" s="36">
        <f t="shared" si="0"/>
        <v>4974.9561538461539</v>
      </c>
      <c r="F33" s="61">
        <v>11</v>
      </c>
      <c r="G33" s="14">
        <f t="shared" si="1"/>
        <v>54724.517692307694</v>
      </c>
      <c r="H33" s="35">
        <f t="shared" si="2"/>
        <v>-2</v>
      </c>
      <c r="I33" s="45">
        <f t="shared" si="3"/>
        <v>-9949.9123076923079</v>
      </c>
      <c r="J33" s="81"/>
      <c r="K33" s="80">
        <f t="shared" si="4"/>
        <v>0</v>
      </c>
    </row>
    <row r="34" spans="1:11" ht="14.1" customHeight="1" x14ac:dyDescent="0.25">
      <c r="A34" s="15" t="s">
        <v>61</v>
      </c>
      <c r="B34" s="16" t="s">
        <v>62</v>
      </c>
      <c r="C34" s="13">
        <v>1658774.92</v>
      </c>
      <c r="D34" s="55">
        <v>286</v>
      </c>
      <c r="E34" s="36">
        <f t="shared" si="0"/>
        <v>5799.9123076923079</v>
      </c>
      <c r="F34" s="61">
        <v>294</v>
      </c>
      <c r="G34" s="14">
        <f t="shared" si="1"/>
        <v>1705174.2184615384</v>
      </c>
      <c r="H34" s="35">
        <f t="shared" si="2"/>
        <v>8</v>
      </c>
      <c r="I34" s="45">
        <f t="shared" si="3"/>
        <v>46399.298461538463</v>
      </c>
      <c r="J34" s="81"/>
      <c r="K34" s="80">
        <f t="shared" si="4"/>
        <v>0</v>
      </c>
    </row>
    <row r="35" spans="1:11" ht="14.1" customHeight="1" x14ac:dyDescent="0.25">
      <c r="A35" s="15" t="s">
        <v>63</v>
      </c>
      <c r="B35" s="16" t="s">
        <v>64</v>
      </c>
      <c r="C35" s="13">
        <v>1261731.8899999999</v>
      </c>
      <c r="D35" s="55">
        <v>300</v>
      </c>
      <c r="E35" s="36">
        <f t="shared" si="0"/>
        <v>4205.7729666666664</v>
      </c>
      <c r="F35" s="61">
        <v>294</v>
      </c>
      <c r="G35" s="14">
        <f t="shared" si="1"/>
        <v>1236497.2522</v>
      </c>
      <c r="H35" s="35">
        <f t="shared" si="2"/>
        <v>-6</v>
      </c>
      <c r="I35" s="45">
        <f t="shared" si="3"/>
        <v>-25234.637799999997</v>
      </c>
      <c r="J35" s="81"/>
      <c r="K35" s="80">
        <f t="shared" si="4"/>
        <v>0</v>
      </c>
    </row>
    <row r="36" spans="1:11" ht="14.1" customHeight="1" x14ac:dyDescent="0.25">
      <c r="A36" s="15" t="s">
        <v>65</v>
      </c>
      <c r="B36" s="16" t="s">
        <v>66</v>
      </c>
      <c r="C36" s="13">
        <v>847804.8</v>
      </c>
      <c r="D36" s="55">
        <v>171</v>
      </c>
      <c r="E36" s="36">
        <f t="shared" si="0"/>
        <v>4957.9228070175441</v>
      </c>
      <c r="F36" s="61">
        <v>160</v>
      </c>
      <c r="G36" s="14">
        <f t="shared" si="1"/>
        <v>793267.64912280708</v>
      </c>
      <c r="H36" s="35">
        <f t="shared" si="2"/>
        <v>-11</v>
      </c>
      <c r="I36" s="45">
        <f t="shared" si="3"/>
        <v>-54537.150877192988</v>
      </c>
      <c r="J36" s="81"/>
      <c r="K36" s="80">
        <f t="shared" si="4"/>
        <v>0</v>
      </c>
    </row>
    <row r="37" spans="1:11" ht="14.1" customHeight="1" x14ac:dyDescent="0.25">
      <c r="A37" s="15" t="s">
        <v>67</v>
      </c>
      <c r="B37" s="16" t="s">
        <v>68</v>
      </c>
      <c r="C37" s="13">
        <v>2403164.0700000003</v>
      </c>
      <c r="D37" s="55">
        <v>620</v>
      </c>
      <c r="E37" s="36">
        <f>+C37/D37</f>
        <v>3876.0710806451616</v>
      </c>
      <c r="F37" s="61">
        <v>612</v>
      </c>
      <c r="G37" s="14">
        <f t="shared" si="1"/>
        <v>2372155.5013548387</v>
      </c>
      <c r="H37" s="35">
        <f t="shared" si="2"/>
        <v>-8</v>
      </c>
      <c r="I37" s="45">
        <f t="shared" si="3"/>
        <v>-31008.568645161293</v>
      </c>
      <c r="J37" s="81"/>
      <c r="K37" s="80">
        <f t="shared" si="4"/>
        <v>0</v>
      </c>
    </row>
    <row r="38" spans="1:11" ht="14.1" customHeight="1" x14ac:dyDescent="0.25">
      <c r="A38" s="15" t="s">
        <v>69</v>
      </c>
      <c r="B38" s="16" t="s">
        <v>70</v>
      </c>
      <c r="C38" s="13">
        <v>21585088.27</v>
      </c>
      <c r="D38" s="55">
        <v>4657</v>
      </c>
      <c r="E38" s="36">
        <f t="shared" si="0"/>
        <v>4634.9770818123252</v>
      </c>
      <c r="F38" s="61">
        <v>4741</v>
      </c>
      <c r="G38" s="14">
        <f t="shared" si="1"/>
        <v>21974426.344872233</v>
      </c>
      <c r="H38" s="35">
        <f t="shared" si="2"/>
        <v>84</v>
      </c>
      <c r="I38" s="45">
        <f t="shared" si="3"/>
        <v>389338.0748722353</v>
      </c>
      <c r="J38" s="81"/>
      <c r="K38" s="80">
        <f t="shared" si="4"/>
        <v>0</v>
      </c>
    </row>
    <row r="39" spans="1:11" ht="14.1" customHeight="1" x14ac:dyDescent="0.25">
      <c r="A39" s="15" t="s">
        <v>71</v>
      </c>
      <c r="B39" s="16" t="s">
        <v>72</v>
      </c>
      <c r="C39" s="13">
        <v>1983359.28</v>
      </c>
      <c r="D39" s="55">
        <v>467</v>
      </c>
      <c r="E39" s="36">
        <f t="shared" si="0"/>
        <v>4247.0220128479659</v>
      </c>
      <c r="F39" s="61">
        <v>494</v>
      </c>
      <c r="G39" s="14">
        <f t="shared" si="1"/>
        <v>2098028.8743468951</v>
      </c>
      <c r="H39" s="35">
        <f t="shared" si="2"/>
        <v>27</v>
      </c>
      <c r="I39" s="45">
        <f t="shared" si="3"/>
        <v>114669.59434689509</v>
      </c>
      <c r="J39" s="81"/>
      <c r="K39" s="80">
        <f t="shared" si="4"/>
        <v>0</v>
      </c>
    </row>
    <row r="40" spans="1:11" ht="14.1" customHeight="1" x14ac:dyDescent="0.25">
      <c r="A40" s="15" t="s">
        <v>73</v>
      </c>
      <c r="B40" s="16" t="s">
        <v>74</v>
      </c>
      <c r="C40" s="13">
        <v>395555.17</v>
      </c>
      <c r="D40" s="55">
        <v>93</v>
      </c>
      <c r="E40" s="36">
        <f t="shared" si="0"/>
        <v>4253.2813978494623</v>
      </c>
      <c r="F40" s="61">
        <v>88</v>
      </c>
      <c r="G40" s="14">
        <f t="shared" si="1"/>
        <v>374288.76301075268</v>
      </c>
      <c r="H40" s="35">
        <f t="shared" si="2"/>
        <v>-5</v>
      </c>
      <c r="I40" s="45">
        <f t="shared" si="3"/>
        <v>-21266.406989247313</v>
      </c>
      <c r="J40" s="81"/>
      <c r="K40" s="80">
        <f t="shared" si="4"/>
        <v>0</v>
      </c>
    </row>
    <row r="41" spans="1:11" ht="14.1" customHeight="1" x14ac:dyDescent="0.25">
      <c r="A41" s="15" t="s">
        <v>75</v>
      </c>
      <c r="B41" s="16" t="s">
        <v>76</v>
      </c>
      <c r="C41" s="13">
        <v>4308117.5999999996</v>
      </c>
      <c r="D41" s="55">
        <v>658</v>
      </c>
      <c r="E41" s="36">
        <f t="shared" si="0"/>
        <v>6547.291185410334</v>
      </c>
      <c r="F41" s="61">
        <v>649</v>
      </c>
      <c r="G41" s="14">
        <f t="shared" si="1"/>
        <v>4249191.9793313071</v>
      </c>
      <c r="H41" s="35">
        <f t="shared" si="2"/>
        <v>-9</v>
      </c>
      <c r="I41" s="45">
        <f t="shared" si="3"/>
        <v>-58925.620668693009</v>
      </c>
      <c r="J41" s="81"/>
      <c r="K41" s="80">
        <f t="shared" si="4"/>
        <v>0</v>
      </c>
    </row>
    <row r="42" spans="1:11" ht="14.1" customHeight="1" x14ac:dyDescent="0.25">
      <c r="A42" s="15" t="s">
        <v>77</v>
      </c>
      <c r="B42" s="16" t="s">
        <v>78</v>
      </c>
      <c r="C42" s="13">
        <v>3038292.76</v>
      </c>
      <c r="D42" s="55">
        <v>654</v>
      </c>
      <c r="E42" s="36">
        <f t="shared" si="0"/>
        <v>4645.7075840978587</v>
      </c>
      <c r="F42" s="61">
        <v>664</v>
      </c>
      <c r="G42" s="14">
        <f t="shared" si="1"/>
        <v>3084749.8358409782</v>
      </c>
      <c r="H42" s="35">
        <f t="shared" si="2"/>
        <v>10</v>
      </c>
      <c r="I42" s="45">
        <f t="shared" si="3"/>
        <v>46457.075840978585</v>
      </c>
      <c r="J42" s="81"/>
      <c r="K42" s="80">
        <f t="shared" si="4"/>
        <v>0</v>
      </c>
    </row>
    <row r="43" spans="1:11" ht="14.1" customHeight="1" x14ac:dyDescent="0.25">
      <c r="A43" s="15" t="s">
        <v>79</v>
      </c>
      <c r="B43" s="16" t="s">
        <v>80</v>
      </c>
      <c r="C43" s="13">
        <v>1444707.47</v>
      </c>
      <c r="D43" s="55">
        <v>249</v>
      </c>
      <c r="E43" s="36">
        <f t="shared" si="0"/>
        <v>5802.0380321285138</v>
      </c>
      <c r="F43" s="61">
        <v>251</v>
      </c>
      <c r="G43" s="14">
        <f t="shared" si="1"/>
        <v>1456311.5460642569</v>
      </c>
      <c r="H43" s="35">
        <f t="shared" si="2"/>
        <v>2</v>
      </c>
      <c r="I43" s="45">
        <f t="shared" si="3"/>
        <v>11604.076064257028</v>
      </c>
      <c r="J43" s="81"/>
      <c r="K43" s="80">
        <f t="shared" si="4"/>
        <v>0</v>
      </c>
    </row>
    <row r="44" spans="1:11" ht="14.1" customHeight="1" x14ac:dyDescent="0.25">
      <c r="A44" s="15" t="s">
        <v>81</v>
      </c>
      <c r="B44" s="16" t="s">
        <v>82</v>
      </c>
      <c r="C44" s="13">
        <v>2897508.13</v>
      </c>
      <c r="D44" s="55">
        <v>610</v>
      </c>
      <c r="E44" s="36">
        <f t="shared" si="0"/>
        <v>4750.0133278688527</v>
      </c>
      <c r="F44" s="61">
        <v>606</v>
      </c>
      <c r="G44" s="14">
        <f t="shared" si="1"/>
        <v>2878508.0766885248</v>
      </c>
      <c r="H44" s="35">
        <f t="shared" si="2"/>
        <v>-4</v>
      </c>
      <c r="I44" s="45">
        <f t="shared" si="3"/>
        <v>-19000.053311475411</v>
      </c>
      <c r="J44" s="81"/>
      <c r="K44" s="80">
        <f t="shared" si="4"/>
        <v>0</v>
      </c>
    </row>
    <row r="45" spans="1:11" ht="14.1" customHeight="1" x14ac:dyDescent="0.25">
      <c r="A45" s="15" t="s">
        <v>83</v>
      </c>
      <c r="B45" s="16" t="s">
        <v>84</v>
      </c>
      <c r="C45" s="13">
        <v>1337983.45</v>
      </c>
      <c r="D45" s="55">
        <v>275</v>
      </c>
      <c r="E45" s="36">
        <f t="shared" si="0"/>
        <v>4865.3943636363638</v>
      </c>
      <c r="F45" s="61">
        <v>288</v>
      </c>
      <c r="G45" s="14">
        <f t="shared" si="1"/>
        <v>1401233.5767272727</v>
      </c>
      <c r="H45" s="35">
        <f t="shared" si="2"/>
        <v>13</v>
      </c>
      <c r="I45" s="45">
        <f t="shared" si="3"/>
        <v>63250.126727272727</v>
      </c>
      <c r="J45" s="81"/>
      <c r="K45" s="80">
        <f t="shared" si="4"/>
        <v>0</v>
      </c>
    </row>
    <row r="46" spans="1:11" ht="14.1" customHeight="1" x14ac:dyDescent="0.25">
      <c r="A46" s="15" t="s">
        <v>85</v>
      </c>
      <c r="B46" s="16" t="s">
        <v>86</v>
      </c>
      <c r="C46" s="13">
        <v>3444150.05</v>
      </c>
      <c r="D46" s="55">
        <v>623</v>
      </c>
      <c r="E46" s="36">
        <f t="shared" si="0"/>
        <v>5528.3307383627607</v>
      </c>
      <c r="F46" s="61">
        <v>596</v>
      </c>
      <c r="G46" s="14">
        <f t="shared" si="1"/>
        <v>3294885.1200642055</v>
      </c>
      <c r="H46" s="35">
        <f t="shared" si="2"/>
        <v>-27</v>
      </c>
      <c r="I46" s="45">
        <f t="shared" si="3"/>
        <v>-149264.92993579453</v>
      </c>
      <c r="J46" s="81"/>
      <c r="K46" s="80">
        <f t="shared" si="4"/>
        <v>0</v>
      </c>
    </row>
    <row r="47" spans="1:11" ht="14.1" customHeight="1" x14ac:dyDescent="0.25">
      <c r="A47" s="15" t="s">
        <v>87</v>
      </c>
      <c r="B47" s="16" t="s">
        <v>88</v>
      </c>
      <c r="C47" s="13">
        <v>2901013.46</v>
      </c>
      <c r="D47" s="55">
        <v>739</v>
      </c>
      <c r="E47" s="36">
        <f t="shared" si="0"/>
        <v>3925.5933152909338</v>
      </c>
      <c r="F47" s="61">
        <v>743</v>
      </c>
      <c r="G47" s="14">
        <f t="shared" si="1"/>
        <v>2916715.8332611639</v>
      </c>
      <c r="H47" s="35">
        <f t="shared" si="2"/>
        <v>4</v>
      </c>
      <c r="I47" s="45">
        <f t="shared" si="3"/>
        <v>15702.373261163735</v>
      </c>
      <c r="J47" s="81"/>
      <c r="K47" s="80">
        <f t="shared" si="4"/>
        <v>0</v>
      </c>
    </row>
    <row r="48" spans="1:11" ht="14.1" customHeight="1" x14ac:dyDescent="0.25">
      <c r="A48" s="15" t="s">
        <v>89</v>
      </c>
      <c r="B48" s="16" t="s">
        <v>90</v>
      </c>
      <c r="C48" s="13">
        <v>1579817.74</v>
      </c>
      <c r="D48" s="55">
        <v>265</v>
      </c>
      <c r="E48" s="36">
        <f t="shared" si="0"/>
        <v>5961.5763773584904</v>
      </c>
      <c r="F48" s="61">
        <v>268</v>
      </c>
      <c r="G48" s="14">
        <f t="shared" si="1"/>
        <v>1597702.4691320753</v>
      </c>
      <c r="H48" s="35">
        <f t="shared" si="2"/>
        <v>3</v>
      </c>
      <c r="I48" s="45">
        <f t="shared" si="3"/>
        <v>17884.72913207547</v>
      </c>
      <c r="J48" s="81"/>
      <c r="K48" s="80">
        <f t="shared" si="4"/>
        <v>0</v>
      </c>
    </row>
    <row r="49" spans="1:11" ht="14.1" customHeight="1" x14ac:dyDescent="0.25">
      <c r="A49" s="15" t="s">
        <v>91</v>
      </c>
      <c r="B49" s="16" t="s">
        <v>92</v>
      </c>
      <c r="C49" s="13">
        <v>8907239.8100000005</v>
      </c>
      <c r="D49" s="55">
        <v>1783</v>
      </c>
      <c r="E49" s="36">
        <f t="shared" si="0"/>
        <v>4995.647678070668</v>
      </c>
      <c r="F49" s="61">
        <v>1876</v>
      </c>
      <c r="G49" s="14">
        <f t="shared" si="1"/>
        <v>9371835.044060573</v>
      </c>
      <c r="H49" s="35">
        <f t="shared" si="2"/>
        <v>93</v>
      </c>
      <c r="I49" s="45">
        <f t="shared" si="3"/>
        <v>464595.23406057211</v>
      </c>
      <c r="J49" s="81"/>
      <c r="K49" s="80">
        <f t="shared" si="4"/>
        <v>0</v>
      </c>
    </row>
    <row r="50" spans="1:11" ht="14.1" customHeight="1" x14ac:dyDescent="0.25">
      <c r="A50" s="15" t="s">
        <v>93</v>
      </c>
      <c r="B50" s="16" t="s">
        <v>94</v>
      </c>
      <c r="C50" s="13">
        <v>3169909.18</v>
      </c>
      <c r="D50" s="55">
        <v>643</v>
      </c>
      <c r="E50" s="36">
        <f t="shared" si="0"/>
        <v>4929.8743079315709</v>
      </c>
      <c r="F50" s="61">
        <v>662</v>
      </c>
      <c r="G50" s="14">
        <f t="shared" si="1"/>
        <v>3263576.7918507</v>
      </c>
      <c r="H50" s="35">
        <f t="shared" si="2"/>
        <v>19</v>
      </c>
      <c r="I50" s="45">
        <f t="shared" si="3"/>
        <v>93667.611850699846</v>
      </c>
      <c r="J50" s="81"/>
      <c r="K50" s="80">
        <f t="shared" si="4"/>
        <v>0</v>
      </c>
    </row>
    <row r="51" spans="1:11" ht="14.1" customHeight="1" x14ac:dyDescent="0.25">
      <c r="A51" s="15" t="s">
        <v>95</v>
      </c>
      <c r="B51" s="16" t="s">
        <v>96</v>
      </c>
      <c r="C51" s="13">
        <v>3683141.47</v>
      </c>
      <c r="D51" s="55">
        <v>720</v>
      </c>
      <c r="E51" s="36">
        <f t="shared" si="0"/>
        <v>5115.4742638888893</v>
      </c>
      <c r="F51" s="61">
        <v>753</v>
      </c>
      <c r="G51" s="14">
        <f t="shared" si="1"/>
        <v>3851952.1207083338</v>
      </c>
      <c r="H51" s="35">
        <f t="shared" si="2"/>
        <v>33</v>
      </c>
      <c r="I51" s="45">
        <f t="shared" si="3"/>
        <v>168810.65070833336</v>
      </c>
      <c r="J51" s="81"/>
      <c r="K51" s="80">
        <f t="shared" si="4"/>
        <v>0</v>
      </c>
    </row>
    <row r="52" spans="1:11" ht="14.1" customHeight="1" x14ac:dyDescent="0.25">
      <c r="A52" s="15" t="s">
        <v>97</v>
      </c>
      <c r="B52" s="16" t="s">
        <v>98</v>
      </c>
      <c r="C52" s="13">
        <v>2133344.19</v>
      </c>
      <c r="D52" s="55">
        <v>460</v>
      </c>
      <c r="E52" s="36">
        <f t="shared" si="0"/>
        <v>4637.7047608695648</v>
      </c>
      <c r="F52" s="61">
        <v>463</v>
      </c>
      <c r="G52" s="14">
        <f t="shared" si="1"/>
        <v>2147257.3042826084</v>
      </c>
      <c r="H52" s="35">
        <f t="shared" si="2"/>
        <v>3</v>
      </c>
      <c r="I52" s="45">
        <f t="shared" si="3"/>
        <v>13913.114282608694</v>
      </c>
      <c r="J52" s="81"/>
      <c r="K52" s="80">
        <f t="shared" si="4"/>
        <v>0</v>
      </c>
    </row>
    <row r="53" spans="1:11" ht="14.1" customHeight="1" x14ac:dyDescent="0.25">
      <c r="A53" s="15" t="s">
        <v>99</v>
      </c>
      <c r="B53" s="16" t="s">
        <v>100</v>
      </c>
      <c r="C53" s="13">
        <v>1420989.6</v>
      </c>
      <c r="D53" s="55">
        <v>231</v>
      </c>
      <c r="E53" s="36">
        <f t="shared" si="0"/>
        <v>6151.4701298701302</v>
      </c>
      <c r="F53" s="61">
        <v>238</v>
      </c>
      <c r="G53" s="14">
        <f t="shared" si="1"/>
        <v>1464049.8909090911</v>
      </c>
      <c r="H53" s="35">
        <f t="shared" si="2"/>
        <v>7</v>
      </c>
      <c r="I53" s="45">
        <f t="shared" si="3"/>
        <v>43060.290909090909</v>
      </c>
      <c r="J53" s="81"/>
      <c r="K53" s="80">
        <f t="shared" si="4"/>
        <v>0</v>
      </c>
    </row>
    <row r="54" spans="1:11" ht="14.1" customHeight="1" x14ac:dyDescent="0.25">
      <c r="A54" s="15" t="s">
        <v>101</v>
      </c>
      <c r="B54" s="16" t="s">
        <v>102</v>
      </c>
      <c r="C54" s="13">
        <v>3983791.4200000004</v>
      </c>
      <c r="D54" s="55">
        <v>793</v>
      </c>
      <c r="E54" s="36">
        <f t="shared" si="0"/>
        <v>5023.6966204287519</v>
      </c>
      <c r="F54" s="61">
        <v>780</v>
      </c>
      <c r="G54" s="14">
        <f t="shared" si="1"/>
        <v>3918483.3639344266</v>
      </c>
      <c r="H54" s="35">
        <f t="shared" si="2"/>
        <v>-13</v>
      </c>
      <c r="I54" s="45">
        <f t="shared" si="3"/>
        <v>-65308.056065573772</v>
      </c>
      <c r="J54" s="81"/>
      <c r="K54" s="80">
        <f t="shared" si="4"/>
        <v>0</v>
      </c>
    </row>
    <row r="55" spans="1:11" ht="14.1" customHeight="1" x14ac:dyDescent="0.25">
      <c r="A55" s="15" t="s">
        <v>103</v>
      </c>
      <c r="B55" s="16" t="s">
        <v>104</v>
      </c>
      <c r="C55" s="13">
        <v>0</v>
      </c>
      <c r="D55" s="55"/>
      <c r="E55" s="36" t="e">
        <f t="shared" si="0"/>
        <v>#DIV/0!</v>
      </c>
      <c r="F55" s="61"/>
      <c r="G55" s="14" t="e">
        <f t="shared" si="1"/>
        <v>#DIV/0!</v>
      </c>
      <c r="H55" s="35">
        <f t="shared" si="2"/>
        <v>0</v>
      </c>
      <c r="I55" s="45" t="e">
        <f t="shared" si="3"/>
        <v>#DIV/0!</v>
      </c>
      <c r="J55" s="81"/>
      <c r="K55" s="80" t="e">
        <f t="shared" si="4"/>
        <v>#DIV/0!</v>
      </c>
    </row>
    <row r="56" spans="1:11" ht="14.1" customHeight="1" x14ac:dyDescent="0.25">
      <c r="A56" s="15" t="s">
        <v>105</v>
      </c>
      <c r="B56" s="16" t="s">
        <v>106</v>
      </c>
      <c r="C56" s="13">
        <v>15355184.24</v>
      </c>
      <c r="D56" s="55">
        <v>2967</v>
      </c>
      <c r="E56" s="36">
        <f t="shared" si="0"/>
        <v>5175.3233029996627</v>
      </c>
      <c r="F56" s="61">
        <v>2655</v>
      </c>
      <c r="G56" s="14">
        <f t="shared" si="1"/>
        <v>13740483.369464105</v>
      </c>
      <c r="H56" s="35">
        <f t="shared" si="2"/>
        <v>-312</v>
      </c>
      <c r="I56" s="45">
        <f t="shared" si="3"/>
        <v>-1614700.8705358948</v>
      </c>
      <c r="J56" s="81"/>
      <c r="K56" s="80">
        <f t="shared" si="4"/>
        <v>0</v>
      </c>
    </row>
    <row r="57" spans="1:11" ht="14.1" customHeight="1" x14ac:dyDescent="0.25">
      <c r="A57" s="15" t="s">
        <v>107</v>
      </c>
      <c r="B57" s="16" t="s">
        <v>108</v>
      </c>
      <c r="C57" s="13">
        <v>2346095.36</v>
      </c>
      <c r="D57" s="55">
        <v>488</v>
      </c>
      <c r="E57" s="36">
        <f t="shared" si="0"/>
        <v>4807.5724590163936</v>
      </c>
      <c r="F57" s="61">
        <v>462</v>
      </c>
      <c r="G57" s="14">
        <f t="shared" si="1"/>
        <v>2221098.4760655737</v>
      </c>
      <c r="H57" s="35">
        <f t="shared" si="2"/>
        <v>-26</v>
      </c>
      <c r="I57" s="45">
        <f t="shared" si="3"/>
        <v>-124996.88393442624</v>
      </c>
      <c r="J57" s="81"/>
      <c r="K57" s="80">
        <f t="shared" si="4"/>
        <v>0</v>
      </c>
    </row>
    <row r="58" spans="1:11" ht="14.1" customHeight="1" x14ac:dyDescent="0.25">
      <c r="A58" s="15" t="s">
        <v>109</v>
      </c>
      <c r="B58" s="16" t="s">
        <v>110</v>
      </c>
      <c r="C58" s="13">
        <v>1545113.96</v>
      </c>
      <c r="D58" s="55">
        <v>445</v>
      </c>
      <c r="E58" s="36">
        <f t="shared" si="0"/>
        <v>3472.166202247191</v>
      </c>
      <c r="F58" s="61">
        <v>439</v>
      </c>
      <c r="G58" s="14">
        <f t="shared" si="1"/>
        <v>1524280.9627865169</v>
      </c>
      <c r="H58" s="35">
        <f t="shared" si="2"/>
        <v>-6</v>
      </c>
      <c r="I58" s="45">
        <f t="shared" si="3"/>
        <v>-20832.997213483148</v>
      </c>
      <c r="J58" s="81"/>
      <c r="K58" s="80">
        <f t="shared" si="4"/>
        <v>0</v>
      </c>
    </row>
    <row r="59" spans="1:11" ht="14.1" customHeight="1" x14ac:dyDescent="0.25">
      <c r="A59" s="15" t="s">
        <v>111</v>
      </c>
      <c r="B59" s="16" t="s">
        <v>112</v>
      </c>
      <c r="C59" s="13">
        <v>265561.88</v>
      </c>
      <c r="D59" s="55">
        <v>94</v>
      </c>
      <c r="E59" s="36">
        <f t="shared" si="0"/>
        <v>2825.1263829787235</v>
      </c>
      <c r="F59" s="61">
        <v>109</v>
      </c>
      <c r="G59" s="14">
        <f t="shared" si="1"/>
        <v>307938.77574468084</v>
      </c>
      <c r="H59" s="35">
        <f t="shared" si="2"/>
        <v>15</v>
      </c>
      <c r="I59" s="45">
        <f t="shared" si="3"/>
        <v>42376.895744680856</v>
      </c>
      <c r="J59" s="81"/>
      <c r="K59" s="80">
        <f t="shared" si="4"/>
        <v>0</v>
      </c>
    </row>
    <row r="60" spans="1:11" ht="14.1" customHeight="1" x14ac:dyDescent="0.25">
      <c r="A60" s="15" t="s">
        <v>113</v>
      </c>
      <c r="B60" s="16" t="s">
        <v>114</v>
      </c>
      <c r="C60" s="13">
        <v>902049.60000000009</v>
      </c>
      <c r="D60" s="55">
        <v>329</v>
      </c>
      <c r="E60" s="36">
        <f t="shared" si="0"/>
        <v>2741.7920972644379</v>
      </c>
      <c r="F60" s="61">
        <v>307</v>
      </c>
      <c r="G60" s="14">
        <f t="shared" si="1"/>
        <v>841730.1738601824</v>
      </c>
      <c r="H60" s="35">
        <f t="shared" si="2"/>
        <v>-22</v>
      </c>
      <c r="I60" s="45">
        <f t="shared" si="3"/>
        <v>-60319.426139817631</v>
      </c>
      <c r="J60" s="81"/>
      <c r="K60" s="80">
        <f t="shared" si="4"/>
        <v>0</v>
      </c>
    </row>
    <row r="61" spans="1:11" ht="14.1" customHeight="1" x14ac:dyDescent="0.25">
      <c r="A61" s="15" t="s">
        <v>115</v>
      </c>
      <c r="B61" s="16" t="s">
        <v>116</v>
      </c>
      <c r="C61" s="13">
        <v>2281186.23</v>
      </c>
      <c r="D61" s="55">
        <v>663</v>
      </c>
      <c r="E61" s="36">
        <f t="shared" si="0"/>
        <v>3440.7032126696831</v>
      </c>
      <c r="F61" s="61">
        <v>687</v>
      </c>
      <c r="G61" s="14">
        <f t="shared" si="1"/>
        <v>2363763.1071040723</v>
      </c>
      <c r="H61" s="35">
        <f t="shared" si="2"/>
        <v>24</v>
      </c>
      <c r="I61" s="45">
        <f t="shared" si="3"/>
        <v>82576.877104072395</v>
      </c>
      <c r="J61" s="81"/>
      <c r="K61" s="80">
        <f t="shared" si="4"/>
        <v>0</v>
      </c>
    </row>
    <row r="62" spans="1:11" ht="14.1" customHeight="1" x14ac:dyDescent="0.25">
      <c r="A62" s="15" t="s">
        <v>117</v>
      </c>
      <c r="B62" s="16" t="s">
        <v>118</v>
      </c>
      <c r="C62" s="13">
        <v>4888759.1400000006</v>
      </c>
      <c r="D62" s="55">
        <v>813</v>
      </c>
      <c r="E62" s="36">
        <f t="shared" si="0"/>
        <v>6013.233874538746</v>
      </c>
      <c r="F62" s="61">
        <v>871</v>
      </c>
      <c r="G62" s="14">
        <f t="shared" si="1"/>
        <v>5237526.7047232473</v>
      </c>
      <c r="H62" s="35">
        <f t="shared" si="2"/>
        <v>58</v>
      </c>
      <c r="I62" s="45">
        <f t="shared" si="3"/>
        <v>348767.56472324725</v>
      </c>
      <c r="J62" s="81"/>
      <c r="K62" s="80">
        <f t="shared" si="4"/>
        <v>0</v>
      </c>
    </row>
    <row r="63" spans="1:11" ht="14.1" customHeight="1" x14ac:dyDescent="0.25">
      <c r="A63" s="15" t="s">
        <v>119</v>
      </c>
      <c r="B63" s="16" t="s">
        <v>120</v>
      </c>
      <c r="C63" s="13">
        <v>1996472.84</v>
      </c>
      <c r="D63" s="55">
        <v>324</v>
      </c>
      <c r="E63" s="36">
        <f t="shared" si="0"/>
        <v>6161.953209876543</v>
      </c>
      <c r="F63" s="61">
        <v>321</v>
      </c>
      <c r="G63" s="14">
        <f t="shared" si="1"/>
        <v>1977986.9803703702</v>
      </c>
      <c r="H63" s="35">
        <f t="shared" si="2"/>
        <v>-3</v>
      </c>
      <c r="I63" s="45">
        <f t="shared" si="3"/>
        <v>-18485.859629629631</v>
      </c>
      <c r="J63" s="81"/>
      <c r="K63" s="80">
        <f t="shared" si="4"/>
        <v>0</v>
      </c>
    </row>
    <row r="64" spans="1:11" ht="14.1" customHeight="1" x14ac:dyDescent="0.25">
      <c r="A64" s="15" t="s">
        <v>121</v>
      </c>
      <c r="B64" s="16" t="s">
        <v>122</v>
      </c>
      <c r="C64" s="13">
        <v>3945297.45</v>
      </c>
      <c r="D64" s="55">
        <v>786</v>
      </c>
      <c r="E64" s="36">
        <f t="shared" si="0"/>
        <v>5019.4624045801529</v>
      </c>
      <c r="F64" s="61">
        <v>848</v>
      </c>
      <c r="G64" s="14">
        <f t="shared" si="1"/>
        <v>4256504.1190839699</v>
      </c>
      <c r="H64" s="35">
        <f t="shared" si="2"/>
        <v>62</v>
      </c>
      <c r="I64" s="45">
        <f t="shared" si="3"/>
        <v>311206.66908396949</v>
      </c>
      <c r="J64" s="81"/>
      <c r="K64" s="80">
        <f t="shared" si="4"/>
        <v>0</v>
      </c>
    </row>
    <row r="65" spans="1:11" ht="14.1" customHeight="1" x14ac:dyDescent="0.25">
      <c r="A65" s="15" t="s">
        <v>123</v>
      </c>
      <c r="B65" s="16" t="s">
        <v>124</v>
      </c>
      <c r="C65" s="13">
        <v>6923019.0399999991</v>
      </c>
      <c r="D65" s="55">
        <v>1044</v>
      </c>
      <c r="E65" s="36">
        <f t="shared" si="0"/>
        <v>6631.2442911877388</v>
      </c>
      <c r="F65" s="61">
        <v>1080</v>
      </c>
      <c r="G65" s="14">
        <f t="shared" si="1"/>
        <v>7161743.8344827583</v>
      </c>
      <c r="H65" s="35">
        <f t="shared" si="2"/>
        <v>36</v>
      </c>
      <c r="I65" s="45">
        <f t="shared" si="3"/>
        <v>238724.79448275859</v>
      </c>
      <c r="J65" s="81"/>
      <c r="K65" s="80">
        <f t="shared" si="4"/>
        <v>0</v>
      </c>
    </row>
    <row r="66" spans="1:11" ht="14.1" customHeight="1" x14ac:dyDescent="0.25">
      <c r="A66" s="15" t="s">
        <v>125</v>
      </c>
      <c r="B66" s="16" t="s">
        <v>126</v>
      </c>
      <c r="C66" s="13">
        <v>788311.57</v>
      </c>
      <c r="D66" s="55">
        <v>128</v>
      </c>
      <c r="E66" s="36">
        <f t="shared" si="0"/>
        <v>6158.6841406249996</v>
      </c>
      <c r="F66" s="61">
        <v>112</v>
      </c>
      <c r="G66" s="14">
        <f t="shared" si="1"/>
        <v>689772.62374999991</v>
      </c>
      <c r="H66" s="35">
        <f t="shared" si="2"/>
        <v>-16</v>
      </c>
      <c r="I66" s="45">
        <f t="shared" si="3"/>
        <v>-98538.946249999994</v>
      </c>
      <c r="J66" s="81"/>
      <c r="K66" s="80">
        <f t="shared" si="4"/>
        <v>0</v>
      </c>
    </row>
    <row r="67" spans="1:11" ht="14.1" customHeight="1" x14ac:dyDescent="0.25">
      <c r="A67" s="15" t="s">
        <v>127</v>
      </c>
      <c r="B67" s="16" t="s">
        <v>128</v>
      </c>
      <c r="C67" s="13">
        <v>828810.63</v>
      </c>
      <c r="D67" s="55">
        <v>214</v>
      </c>
      <c r="E67" s="36">
        <f t="shared" si="0"/>
        <v>3872.9468691588786</v>
      </c>
      <c r="F67" s="61">
        <v>245</v>
      </c>
      <c r="G67" s="14">
        <f t="shared" si="1"/>
        <v>948871.98294392531</v>
      </c>
      <c r="H67" s="35">
        <f t="shared" si="2"/>
        <v>31</v>
      </c>
      <c r="I67" s="45">
        <f t="shared" si="3"/>
        <v>120061.35294392523</v>
      </c>
      <c r="J67" s="81"/>
      <c r="K67" s="80">
        <f t="shared" si="4"/>
        <v>0</v>
      </c>
    </row>
    <row r="68" spans="1:11" ht="14.1" customHeight="1" x14ac:dyDescent="0.25">
      <c r="A68" s="15" t="s">
        <v>129</v>
      </c>
      <c r="B68" s="16" t="s">
        <v>130</v>
      </c>
      <c r="C68" s="13">
        <v>988484.46</v>
      </c>
      <c r="D68" s="55">
        <v>186</v>
      </c>
      <c r="E68" s="36">
        <f t="shared" si="0"/>
        <v>5314.4325806451607</v>
      </c>
      <c r="F68" s="61">
        <v>193</v>
      </c>
      <c r="G68" s="14">
        <f t="shared" si="1"/>
        <v>1025685.488064516</v>
      </c>
      <c r="H68" s="35">
        <f t="shared" si="2"/>
        <v>7</v>
      </c>
      <c r="I68" s="45">
        <f t="shared" si="3"/>
        <v>37201.028064516126</v>
      </c>
      <c r="J68" s="81"/>
      <c r="K68" s="80">
        <f t="shared" si="4"/>
        <v>0</v>
      </c>
    </row>
    <row r="69" spans="1:11" ht="14.1" customHeight="1" x14ac:dyDescent="0.25">
      <c r="A69" s="15" t="s">
        <v>131</v>
      </c>
      <c r="B69" s="16" t="s">
        <v>132</v>
      </c>
      <c r="C69" s="13">
        <v>1531219.56</v>
      </c>
      <c r="D69" s="55">
        <v>274</v>
      </c>
      <c r="E69" s="36">
        <f t="shared" si="0"/>
        <v>5588.392554744526</v>
      </c>
      <c r="F69" s="61">
        <v>265</v>
      </c>
      <c r="G69" s="14">
        <f t="shared" si="1"/>
        <v>1480924.0270072995</v>
      </c>
      <c r="H69" s="35">
        <f t="shared" si="2"/>
        <v>-9</v>
      </c>
      <c r="I69" s="45">
        <f t="shared" si="3"/>
        <v>-50295.532992700733</v>
      </c>
      <c r="J69" s="81"/>
      <c r="K69" s="80">
        <f t="shared" si="4"/>
        <v>0</v>
      </c>
    </row>
    <row r="70" spans="1:11" ht="14.1" customHeight="1" x14ac:dyDescent="0.25">
      <c r="A70" s="15" t="s">
        <v>133</v>
      </c>
      <c r="B70" s="16" t="s">
        <v>134</v>
      </c>
      <c r="C70" s="13">
        <v>4909015.59</v>
      </c>
      <c r="D70" s="55">
        <v>1160</v>
      </c>
      <c r="E70" s="36">
        <f t="shared" si="0"/>
        <v>4231.9099913793107</v>
      </c>
      <c r="F70" s="61">
        <v>1209</v>
      </c>
      <c r="G70" s="14">
        <f t="shared" si="1"/>
        <v>5116379.1795775862</v>
      </c>
      <c r="H70" s="35">
        <f t="shared" si="2"/>
        <v>49</v>
      </c>
      <c r="I70" s="45">
        <f t="shared" si="3"/>
        <v>207363.58957758622</v>
      </c>
      <c r="J70" s="81"/>
      <c r="K70" s="80">
        <f t="shared" si="4"/>
        <v>0</v>
      </c>
    </row>
    <row r="71" spans="1:11" ht="14.1" customHeight="1" x14ac:dyDescent="0.25">
      <c r="A71" s="15" t="s">
        <v>135</v>
      </c>
      <c r="B71" s="16" t="s">
        <v>136</v>
      </c>
      <c r="C71" s="13">
        <v>1557431.53</v>
      </c>
      <c r="D71" s="55">
        <v>309</v>
      </c>
      <c r="E71" s="36">
        <f t="shared" si="0"/>
        <v>5040.2314886731392</v>
      </c>
      <c r="F71" s="61">
        <v>313</v>
      </c>
      <c r="G71" s="14">
        <f t="shared" si="1"/>
        <v>1577592.4559546926</v>
      </c>
      <c r="H71" s="35">
        <f t="shared" si="2"/>
        <v>4</v>
      </c>
      <c r="I71" s="45">
        <f t="shared" si="3"/>
        <v>20160.925954692557</v>
      </c>
      <c r="J71" s="81"/>
      <c r="K71" s="80">
        <f t="shared" si="4"/>
        <v>0</v>
      </c>
    </row>
    <row r="72" spans="1:11" ht="14.1" customHeight="1" x14ac:dyDescent="0.25">
      <c r="A72" s="15" t="s">
        <v>137</v>
      </c>
      <c r="B72" s="16" t="s">
        <v>138</v>
      </c>
      <c r="C72" s="13">
        <v>616510.16</v>
      </c>
      <c r="D72" s="55">
        <v>130</v>
      </c>
      <c r="E72" s="36">
        <f t="shared" ref="E72:E135" si="5">+C72/D72</f>
        <v>4742.3858461538466</v>
      </c>
      <c r="F72" s="61">
        <v>129</v>
      </c>
      <c r="G72" s="14">
        <f t="shared" si="1"/>
        <v>611767.7741538462</v>
      </c>
      <c r="H72" s="35">
        <f t="shared" si="2"/>
        <v>-1</v>
      </c>
      <c r="I72" s="45">
        <f t="shared" si="3"/>
        <v>-4742.3858461538466</v>
      </c>
      <c r="J72" s="81"/>
      <c r="K72" s="80">
        <f t="shared" si="4"/>
        <v>0</v>
      </c>
    </row>
    <row r="73" spans="1:11" ht="14.1" customHeight="1" x14ac:dyDescent="0.25">
      <c r="A73" s="15" t="s">
        <v>139</v>
      </c>
      <c r="B73" s="16" t="s">
        <v>140</v>
      </c>
      <c r="C73" s="13">
        <v>1165675.19</v>
      </c>
      <c r="D73" s="55">
        <v>266</v>
      </c>
      <c r="E73" s="36">
        <f t="shared" si="5"/>
        <v>4382.2375563909773</v>
      </c>
      <c r="F73" s="61">
        <v>349</v>
      </c>
      <c r="G73" s="14">
        <f t="shared" ref="G73:G136" si="6">SUM(F73*E73)</f>
        <v>1529400.9071804511</v>
      </c>
      <c r="H73" s="35">
        <f t="shared" ref="H73:H136" si="7">SUM(F73-D73)</f>
        <v>83</v>
      </c>
      <c r="I73" s="45">
        <f t="shared" ref="I73:I136" si="8">SUM(E73*H73)</f>
        <v>363725.71718045109</v>
      </c>
      <c r="J73" s="81"/>
      <c r="K73" s="80">
        <f t="shared" si="4"/>
        <v>0</v>
      </c>
    </row>
    <row r="74" spans="1:11" ht="14.1" customHeight="1" x14ac:dyDescent="0.25">
      <c r="A74" s="15" t="s">
        <v>141</v>
      </c>
      <c r="B74" s="16" t="s">
        <v>142</v>
      </c>
      <c r="C74" s="13">
        <v>2528690.7799999998</v>
      </c>
      <c r="D74" s="55">
        <v>390</v>
      </c>
      <c r="E74" s="36">
        <f t="shared" si="5"/>
        <v>6483.8225128205122</v>
      </c>
      <c r="F74" s="61">
        <v>375</v>
      </c>
      <c r="G74" s="14">
        <f t="shared" si="6"/>
        <v>2431433.442307692</v>
      </c>
      <c r="H74" s="35">
        <f t="shared" si="7"/>
        <v>-15</v>
      </c>
      <c r="I74" s="45">
        <f t="shared" si="8"/>
        <v>-97257.337692307687</v>
      </c>
      <c r="J74" s="81"/>
      <c r="K74" s="80">
        <f t="shared" ref="K74:K137" si="9">J74/F74</f>
        <v>0</v>
      </c>
    </row>
    <row r="75" spans="1:11" ht="14.1" customHeight="1" x14ac:dyDescent="0.25">
      <c r="A75" s="15" t="s">
        <v>143</v>
      </c>
      <c r="B75" s="16" t="s">
        <v>144</v>
      </c>
      <c r="C75" s="13">
        <v>7352903.1500000004</v>
      </c>
      <c r="D75" s="55">
        <v>1283</v>
      </c>
      <c r="E75" s="36">
        <f t="shared" si="5"/>
        <v>5731.023499610289</v>
      </c>
      <c r="F75" s="61">
        <v>1285</v>
      </c>
      <c r="G75" s="14">
        <f t="shared" si="6"/>
        <v>7364365.1969992211</v>
      </c>
      <c r="H75" s="35">
        <f t="shared" si="7"/>
        <v>2</v>
      </c>
      <c r="I75" s="45">
        <f t="shared" si="8"/>
        <v>11462.046999220578</v>
      </c>
      <c r="J75" s="81"/>
      <c r="K75" s="80">
        <f t="shared" si="9"/>
        <v>0</v>
      </c>
    </row>
    <row r="76" spans="1:11" ht="14.1" customHeight="1" x14ac:dyDescent="0.25">
      <c r="A76" s="15" t="s">
        <v>145</v>
      </c>
      <c r="B76" s="16" t="s">
        <v>146</v>
      </c>
      <c r="C76" s="13">
        <v>589844.23</v>
      </c>
      <c r="D76" s="55">
        <v>147</v>
      </c>
      <c r="E76" s="36">
        <f t="shared" si="5"/>
        <v>4012.545782312925</v>
      </c>
      <c r="F76" s="61">
        <v>142</v>
      </c>
      <c r="G76" s="14">
        <f t="shared" si="6"/>
        <v>569781.5010884353</v>
      </c>
      <c r="H76" s="35">
        <f t="shared" si="7"/>
        <v>-5</v>
      </c>
      <c r="I76" s="45">
        <f t="shared" si="8"/>
        <v>-20062.728911564624</v>
      </c>
      <c r="J76" s="81"/>
      <c r="K76" s="80">
        <f t="shared" si="9"/>
        <v>0</v>
      </c>
    </row>
    <row r="77" spans="1:11" ht="14.1" customHeight="1" x14ac:dyDescent="0.25">
      <c r="A77" s="15" t="s">
        <v>147</v>
      </c>
      <c r="B77" s="16" t="s">
        <v>148</v>
      </c>
      <c r="C77" s="13">
        <v>5478802.3799999999</v>
      </c>
      <c r="D77" s="55">
        <v>956</v>
      </c>
      <c r="E77" s="36">
        <f t="shared" si="5"/>
        <v>5730.9648326359829</v>
      </c>
      <c r="F77" s="61">
        <v>920</v>
      </c>
      <c r="G77" s="14">
        <f t="shared" si="6"/>
        <v>5272487.6460251044</v>
      </c>
      <c r="H77" s="35">
        <f t="shared" si="7"/>
        <v>-36</v>
      </c>
      <c r="I77" s="45">
        <f t="shared" si="8"/>
        <v>-206314.73397489538</v>
      </c>
      <c r="J77" s="81"/>
      <c r="K77" s="80">
        <f t="shared" si="9"/>
        <v>0</v>
      </c>
    </row>
    <row r="78" spans="1:11" ht="14.1" customHeight="1" x14ac:dyDescent="0.25">
      <c r="A78" s="15" t="s">
        <v>149</v>
      </c>
      <c r="B78" s="16" t="s">
        <v>150</v>
      </c>
      <c r="C78" s="13">
        <v>4357872.1099999994</v>
      </c>
      <c r="D78" s="55">
        <v>692</v>
      </c>
      <c r="E78" s="36">
        <f t="shared" si="5"/>
        <v>6297.5030491329471</v>
      </c>
      <c r="F78" s="61">
        <v>623</v>
      </c>
      <c r="G78" s="14">
        <f t="shared" si="6"/>
        <v>3923344.399609826</v>
      </c>
      <c r="H78" s="35">
        <f t="shared" si="7"/>
        <v>-69</v>
      </c>
      <c r="I78" s="45">
        <f t="shared" si="8"/>
        <v>-434527.71039017336</v>
      </c>
      <c r="J78" s="81"/>
      <c r="K78" s="80">
        <f t="shared" si="9"/>
        <v>0</v>
      </c>
    </row>
    <row r="79" spans="1:11" ht="14.1" customHeight="1" x14ac:dyDescent="0.25">
      <c r="A79" s="15" t="s">
        <v>151</v>
      </c>
      <c r="B79" s="16" t="s">
        <v>152</v>
      </c>
      <c r="C79" s="13">
        <v>1011125.92</v>
      </c>
      <c r="D79" s="55">
        <v>299</v>
      </c>
      <c r="E79" s="36">
        <f t="shared" si="5"/>
        <v>3381.6920401337793</v>
      </c>
      <c r="F79" s="61">
        <v>316</v>
      </c>
      <c r="G79" s="14">
        <f t="shared" si="6"/>
        <v>1068614.6846822742</v>
      </c>
      <c r="H79" s="35">
        <f t="shared" si="7"/>
        <v>17</v>
      </c>
      <c r="I79" s="45">
        <f t="shared" si="8"/>
        <v>57488.764682274246</v>
      </c>
      <c r="J79" s="81"/>
      <c r="K79" s="80">
        <f t="shared" si="9"/>
        <v>0</v>
      </c>
    </row>
    <row r="80" spans="1:11" ht="14.1" customHeight="1" x14ac:dyDescent="0.25">
      <c r="A80" s="15" t="s">
        <v>153</v>
      </c>
      <c r="B80" s="16" t="s">
        <v>154</v>
      </c>
      <c r="C80" s="13">
        <v>1780017.41</v>
      </c>
      <c r="D80" s="55">
        <v>455</v>
      </c>
      <c r="E80" s="36">
        <f t="shared" si="5"/>
        <v>3912.1261758241758</v>
      </c>
      <c r="F80" s="61">
        <v>480</v>
      </c>
      <c r="G80" s="14">
        <f t="shared" si="6"/>
        <v>1877820.5643956044</v>
      </c>
      <c r="H80" s="35">
        <f t="shared" si="7"/>
        <v>25</v>
      </c>
      <c r="I80" s="45">
        <f t="shared" si="8"/>
        <v>97803.15439560439</v>
      </c>
      <c r="J80" s="81"/>
      <c r="K80" s="80">
        <f t="shared" si="9"/>
        <v>0</v>
      </c>
    </row>
    <row r="81" spans="1:11" ht="14.1" customHeight="1" x14ac:dyDescent="0.25">
      <c r="A81" s="15" t="s">
        <v>155</v>
      </c>
      <c r="B81" s="16" t="s">
        <v>156</v>
      </c>
      <c r="C81" s="13">
        <v>4530114.46</v>
      </c>
      <c r="D81" s="55">
        <v>1000</v>
      </c>
      <c r="E81" s="36">
        <f t="shared" si="5"/>
        <v>4530.1144599999998</v>
      </c>
      <c r="F81" s="61">
        <v>1045</v>
      </c>
      <c r="G81" s="14">
        <f t="shared" si="6"/>
        <v>4733969.6107000001</v>
      </c>
      <c r="H81" s="35">
        <f t="shared" si="7"/>
        <v>45</v>
      </c>
      <c r="I81" s="45">
        <f t="shared" si="8"/>
        <v>203855.1507</v>
      </c>
      <c r="J81" s="81"/>
      <c r="K81" s="80">
        <f t="shared" si="9"/>
        <v>0</v>
      </c>
    </row>
    <row r="82" spans="1:11" ht="14.1" customHeight="1" x14ac:dyDescent="0.25">
      <c r="A82" s="15" t="s">
        <v>157</v>
      </c>
      <c r="B82" s="16" t="s">
        <v>158</v>
      </c>
      <c r="C82" s="13">
        <v>1214779.6600000001</v>
      </c>
      <c r="D82" s="55">
        <v>275</v>
      </c>
      <c r="E82" s="36">
        <f t="shared" si="5"/>
        <v>4417.3805818181827</v>
      </c>
      <c r="F82" s="61">
        <v>274</v>
      </c>
      <c r="G82" s="14">
        <f t="shared" si="6"/>
        <v>1210362.2794181821</v>
      </c>
      <c r="H82" s="35">
        <f t="shared" si="7"/>
        <v>-1</v>
      </c>
      <c r="I82" s="45">
        <f t="shared" si="8"/>
        <v>-4417.3805818181827</v>
      </c>
      <c r="J82" s="81"/>
      <c r="K82" s="80">
        <f t="shared" si="9"/>
        <v>0</v>
      </c>
    </row>
    <row r="83" spans="1:11" ht="14.1" customHeight="1" x14ac:dyDescent="0.25">
      <c r="A83" s="15" t="s">
        <v>159</v>
      </c>
      <c r="B83" s="16" t="s">
        <v>160</v>
      </c>
      <c r="C83" s="13">
        <v>4570657.9800000004</v>
      </c>
      <c r="D83" s="55">
        <v>1007</v>
      </c>
      <c r="E83" s="36">
        <f t="shared" si="5"/>
        <v>4538.8857795431977</v>
      </c>
      <c r="F83" s="61">
        <v>996</v>
      </c>
      <c r="G83" s="14">
        <f t="shared" si="6"/>
        <v>4520730.2364250254</v>
      </c>
      <c r="H83" s="35">
        <f t="shared" si="7"/>
        <v>-11</v>
      </c>
      <c r="I83" s="45">
        <f t="shared" si="8"/>
        <v>-49927.743574975175</v>
      </c>
      <c r="J83" s="81"/>
      <c r="K83" s="80">
        <f t="shared" si="9"/>
        <v>0</v>
      </c>
    </row>
    <row r="84" spans="1:11" ht="14.1" customHeight="1" x14ac:dyDescent="0.25">
      <c r="A84" s="15" t="s">
        <v>161</v>
      </c>
      <c r="B84" s="16" t="s">
        <v>162</v>
      </c>
      <c r="C84" s="13">
        <v>1794004.88</v>
      </c>
      <c r="D84" s="55">
        <v>334</v>
      </c>
      <c r="E84" s="36">
        <f t="shared" si="5"/>
        <v>5371.2720958083828</v>
      </c>
      <c r="F84" s="61">
        <v>314</v>
      </c>
      <c r="G84" s="14">
        <f t="shared" si="6"/>
        <v>1686579.4380838322</v>
      </c>
      <c r="H84" s="35">
        <f t="shared" si="7"/>
        <v>-20</v>
      </c>
      <c r="I84" s="45">
        <f t="shared" si="8"/>
        <v>-107425.44191616765</v>
      </c>
      <c r="J84" s="81"/>
      <c r="K84" s="80">
        <f t="shared" si="9"/>
        <v>0</v>
      </c>
    </row>
    <row r="85" spans="1:11" ht="14.1" customHeight="1" x14ac:dyDescent="0.25">
      <c r="A85" s="15" t="s">
        <v>163</v>
      </c>
      <c r="B85" s="16" t="s">
        <v>164</v>
      </c>
      <c r="C85" s="13">
        <v>1690944.99</v>
      </c>
      <c r="D85" s="55">
        <v>305</v>
      </c>
      <c r="E85" s="36">
        <f t="shared" si="5"/>
        <v>5544.0819344262291</v>
      </c>
      <c r="F85" s="61">
        <v>329</v>
      </c>
      <c r="G85" s="14">
        <f t="shared" si="6"/>
        <v>1824002.9564262293</v>
      </c>
      <c r="H85" s="35">
        <f t="shared" si="7"/>
        <v>24</v>
      </c>
      <c r="I85" s="45">
        <f t="shared" si="8"/>
        <v>133057.96642622951</v>
      </c>
      <c r="J85" s="81"/>
      <c r="K85" s="80">
        <f t="shared" si="9"/>
        <v>0</v>
      </c>
    </row>
    <row r="86" spans="1:11" ht="14.1" customHeight="1" x14ac:dyDescent="0.25">
      <c r="A86" s="15" t="s">
        <v>165</v>
      </c>
      <c r="B86" s="16" t="s">
        <v>166</v>
      </c>
      <c r="C86" s="13">
        <v>1552663.7100000002</v>
      </c>
      <c r="D86" s="55">
        <v>399</v>
      </c>
      <c r="E86" s="36">
        <f t="shared" si="5"/>
        <v>3891.3877443609026</v>
      </c>
      <c r="F86" s="61">
        <v>408</v>
      </c>
      <c r="G86" s="14">
        <f t="shared" si="6"/>
        <v>1587686.1996992482</v>
      </c>
      <c r="H86" s="35">
        <f t="shared" si="7"/>
        <v>9</v>
      </c>
      <c r="I86" s="45">
        <f t="shared" si="8"/>
        <v>35022.489699248123</v>
      </c>
      <c r="J86" s="81"/>
      <c r="K86" s="80">
        <f t="shared" si="9"/>
        <v>0</v>
      </c>
    </row>
    <row r="87" spans="1:11" ht="14.1" customHeight="1" x14ac:dyDescent="0.25">
      <c r="A87" s="15" t="s">
        <v>167</v>
      </c>
      <c r="B87" s="16" t="s">
        <v>168</v>
      </c>
      <c r="C87" s="13">
        <v>1776855.39</v>
      </c>
      <c r="D87" s="55">
        <v>403</v>
      </c>
      <c r="E87" s="36">
        <f t="shared" si="5"/>
        <v>4409.0704466501238</v>
      </c>
      <c r="F87" s="61">
        <v>405</v>
      </c>
      <c r="G87" s="14">
        <f t="shared" si="6"/>
        <v>1785673.5308933002</v>
      </c>
      <c r="H87" s="35">
        <f t="shared" si="7"/>
        <v>2</v>
      </c>
      <c r="I87" s="45">
        <f t="shared" si="8"/>
        <v>8818.1408933002476</v>
      </c>
      <c r="J87" s="81"/>
      <c r="K87" s="80">
        <f t="shared" si="9"/>
        <v>0</v>
      </c>
    </row>
    <row r="88" spans="1:11" ht="14.1" customHeight="1" x14ac:dyDescent="0.25">
      <c r="A88" s="15" t="s">
        <v>169</v>
      </c>
      <c r="B88" s="16" t="s">
        <v>170</v>
      </c>
      <c r="C88" s="13">
        <v>2460044.88</v>
      </c>
      <c r="D88" s="55">
        <v>595</v>
      </c>
      <c r="E88" s="36">
        <f t="shared" si="5"/>
        <v>4134.5292100840334</v>
      </c>
      <c r="F88" s="61">
        <v>689</v>
      </c>
      <c r="G88" s="14">
        <f t="shared" si="6"/>
        <v>2848690.6257478991</v>
      </c>
      <c r="H88" s="35">
        <f t="shared" si="7"/>
        <v>94</v>
      </c>
      <c r="I88" s="45">
        <f t="shared" si="8"/>
        <v>388645.74574789911</v>
      </c>
      <c r="J88" s="81"/>
      <c r="K88" s="80">
        <f t="shared" si="9"/>
        <v>0</v>
      </c>
    </row>
    <row r="89" spans="1:11" ht="14.1" customHeight="1" x14ac:dyDescent="0.25">
      <c r="A89" s="15" t="s">
        <v>171</v>
      </c>
      <c r="B89" s="16" t="s">
        <v>172</v>
      </c>
      <c r="C89" s="13">
        <v>3287078.49</v>
      </c>
      <c r="D89" s="55">
        <v>674</v>
      </c>
      <c r="E89" s="36">
        <f t="shared" si="5"/>
        <v>4876.9710534124633</v>
      </c>
      <c r="F89" s="61">
        <v>650</v>
      </c>
      <c r="G89" s="14">
        <f t="shared" si="6"/>
        <v>3170031.1847181013</v>
      </c>
      <c r="H89" s="35">
        <f t="shared" si="7"/>
        <v>-24</v>
      </c>
      <c r="I89" s="45">
        <f t="shared" si="8"/>
        <v>-117047.30528189911</v>
      </c>
      <c r="J89" s="81"/>
      <c r="K89" s="80">
        <f t="shared" si="9"/>
        <v>0</v>
      </c>
    </row>
    <row r="90" spans="1:11" ht="14.1" customHeight="1" x14ac:dyDescent="0.25">
      <c r="A90" s="15" t="s">
        <v>173</v>
      </c>
      <c r="B90" s="16" t="s">
        <v>174</v>
      </c>
      <c r="C90" s="13">
        <v>6467885.8799999999</v>
      </c>
      <c r="D90" s="55">
        <v>1313</v>
      </c>
      <c r="E90" s="36">
        <f t="shared" si="5"/>
        <v>4926.0364661081494</v>
      </c>
      <c r="F90" s="61">
        <v>1348</v>
      </c>
      <c r="G90" s="14">
        <f t="shared" si="6"/>
        <v>6640297.1563137854</v>
      </c>
      <c r="H90" s="35">
        <f t="shared" si="7"/>
        <v>35</v>
      </c>
      <c r="I90" s="45">
        <f t="shared" si="8"/>
        <v>172411.27631378523</v>
      </c>
      <c r="J90" s="81"/>
      <c r="K90" s="80">
        <f t="shared" si="9"/>
        <v>0</v>
      </c>
    </row>
    <row r="91" spans="1:11" ht="14.1" customHeight="1" x14ac:dyDescent="0.25">
      <c r="A91" s="15" t="s">
        <v>175</v>
      </c>
      <c r="B91" s="16" t="s">
        <v>176</v>
      </c>
      <c r="C91" s="13">
        <v>1303968.26</v>
      </c>
      <c r="D91" s="55">
        <v>321</v>
      </c>
      <c r="E91" s="36">
        <f t="shared" si="5"/>
        <v>4062.2064174454831</v>
      </c>
      <c r="F91" s="61">
        <v>336</v>
      </c>
      <c r="G91" s="14">
        <f t="shared" si="6"/>
        <v>1364901.3562616822</v>
      </c>
      <c r="H91" s="35">
        <f t="shared" si="7"/>
        <v>15</v>
      </c>
      <c r="I91" s="45">
        <f t="shared" si="8"/>
        <v>60933.096261682243</v>
      </c>
      <c r="J91" s="81"/>
      <c r="K91" s="80">
        <f t="shared" si="9"/>
        <v>0</v>
      </c>
    </row>
    <row r="92" spans="1:11" ht="14.1" customHeight="1" x14ac:dyDescent="0.25">
      <c r="A92" s="15" t="s">
        <v>177</v>
      </c>
      <c r="B92" s="16" t="s">
        <v>178</v>
      </c>
      <c r="C92" s="13">
        <v>1785870.51</v>
      </c>
      <c r="D92" s="55">
        <v>380</v>
      </c>
      <c r="E92" s="36">
        <f t="shared" si="5"/>
        <v>4699.6592368421052</v>
      </c>
      <c r="F92" s="61">
        <v>346</v>
      </c>
      <c r="G92" s="14">
        <f t="shared" si="6"/>
        <v>1626082.0959473683</v>
      </c>
      <c r="H92" s="35">
        <f t="shared" si="7"/>
        <v>-34</v>
      </c>
      <c r="I92" s="45">
        <f t="shared" si="8"/>
        <v>-159788.41405263159</v>
      </c>
      <c r="J92" s="81"/>
      <c r="K92" s="80">
        <f t="shared" si="9"/>
        <v>0</v>
      </c>
    </row>
    <row r="93" spans="1:11" ht="14.1" customHeight="1" x14ac:dyDescent="0.25">
      <c r="A93" s="15" t="s">
        <v>179</v>
      </c>
      <c r="B93" s="16" t="s">
        <v>180</v>
      </c>
      <c r="C93" s="13">
        <v>1504898.98</v>
      </c>
      <c r="D93" s="55">
        <v>371</v>
      </c>
      <c r="E93" s="36">
        <f t="shared" si="5"/>
        <v>4056.3314824797844</v>
      </c>
      <c r="F93" s="61">
        <v>391</v>
      </c>
      <c r="G93" s="14">
        <f t="shared" si="6"/>
        <v>1586025.6096495958</v>
      </c>
      <c r="H93" s="35">
        <f t="shared" si="7"/>
        <v>20</v>
      </c>
      <c r="I93" s="45">
        <f t="shared" si="8"/>
        <v>81126.629649595692</v>
      </c>
      <c r="J93" s="81"/>
      <c r="K93" s="80">
        <f t="shared" si="9"/>
        <v>0</v>
      </c>
    </row>
    <row r="94" spans="1:11" ht="14.1" customHeight="1" x14ac:dyDescent="0.25">
      <c r="A94" s="15" t="s">
        <v>181</v>
      </c>
      <c r="B94" s="16" t="s">
        <v>182</v>
      </c>
      <c r="C94" s="13">
        <v>1821731.69</v>
      </c>
      <c r="D94" s="55">
        <v>353</v>
      </c>
      <c r="E94" s="36">
        <f t="shared" si="5"/>
        <v>5160.7130028328611</v>
      </c>
      <c r="F94" s="61">
        <v>357</v>
      </c>
      <c r="G94" s="14">
        <f t="shared" si="6"/>
        <v>1842374.5420113313</v>
      </c>
      <c r="H94" s="35">
        <f t="shared" si="7"/>
        <v>4</v>
      </c>
      <c r="I94" s="45">
        <f t="shared" si="8"/>
        <v>20642.852011331444</v>
      </c>
      <c r="J94" s="81"/>
      <c r="K94" s="80">
        <f t="shared" si="9"/>
        <v>0</v>
      </c>
    </row>
    <row r="95" spans="1:11" ht="14.1" customHeight="1" x14ac:dyDescent="0.25">
      <c r="A95" s="15" t="s">
        <v>183</v>
      </c>
      <c r="B95" s="16" t="s">
        <v>184</v>
      </c>
      <c r="C95" s="13">
        <v>1162202.48</v>
      </c>
      <c r="D95" s="55">
        <v>226</v>
      </c>
      <c r="E95" s="36">
        <f t="shared" si="5"/>
        <v>5142.4888495575224</v>
      </c>
      <c r="F95" s="61">
        <v>217</v>
      </c>
      <c r="G95" s="14">
        <f t="shared" si="6"/>
        <v>1115920.0803539823</v>
      </c>
      <c r="H95" s="35">
        <f t="shared" si="7"/>
        <v>-9</v>
      </c>
      <c r="I95" s="45">
        <f t="shared" si="8"/>
        <v>-46282.3996460177</v>
      </c>
      <c r="J95" s="81"/>
      <c r="K95" s="80">
        <f t="shared" si="9"/>
        <v>0</v>
      </c>
    </row>
    <row r="96" spans="1:11" ht="14.1" customHeight="1" x14ac:dyDescent="0.25">
      <c r="A96" s="15" t="s">
        <v>185</v>
      </c>
      <c r="B96" s="16" t="s">
        <v>186</v>
      </c>
      <c r="C96" s="13">
        <v>1692488.41</v>
      </c>
      <c r="D96" s="55">
        <v>426</v>
      </c>
      <c r="E96" s="36">
        <f t="shared" si="5"/>
        <v>3972.9774882629108</v>
      </c>
      <c r="F96" s="61">
        <v>432</v>
      </c>
      <c r="G96" s="14">
        <f t="shared" si="6"/>
        <v>1716326.2749295775</v>
      </c>
      <c r="H96" s="35">
        <f t="shared" si="7"/>
        <v>6</v>
      </c>
      <c r="I96" s="45">
        <f t="shared" si="8"/>
        <v>23837.864929577467</v>
      </c>
      <c r="J96" s="81"/>
      <c r="K96" s="80">
        <f t="shared" si="9"/>
        <v>0</v>
      </c>
    </row>
    <row r="97" spans="1:11" ht="14.1" customHeight="1" x14ac:dyDescent="0.25">
      <c r="A97" s="15" t="s">
        <v>187</v>
      </c>
      <c r="B97" s="16" t="s">
        <v>188</v>
      </c>
      <c r="C97" s="13">
        <v>940128.12</v>
      </c>
      <c r="D97" s="55">
        <v>194</v>
      </c>
      <c r="E97" s="36">
        <f t="shared" si="5"/>
        <v>4846.0212371134021</v>
      </c>
      <c r="F97" s="61">
        <v>175</v>
      </c>
      <c r="G97" s="14">
        <f t="shared" si="6"/>
        <v>848053.71649484534</v>
      </c>
      <c r="H97" s="35">
        <f t="shared" si="7"/>
        <v>-19</v>
      </c>
      <c r="I97" s="45">
        <f t="shared" si="8"/>
        <v>-92074.403505154638</v>
      </c>
      <c r="J97" s="81"/>
      <c r="K97" s="80">
        <f t="shared" si="9"/>
        <v>0</v>
      </c>
    </row>
    <row r="98" spans="1:11" ht="14.1" customHeight="1" x14ac:dyDescent="0.25">
      <c r="A98" s="15" t="s">
        <v>189</v>
      </c>
      <c r="B98" s="16" t="s">
        <v>190</v>
      </c>
      <c r="C98" s="13">
        <v>936642.49</v>
      </c>
      <c r="D98" s="55">
        <v>267</v>
      </c>
      <c r="E98" s="36">
        <f t="shared" si="5"/>
        <v>3508.0243071161049</v>
      </c>
      <c r="F98" s="61">
        <v>275</v>
      </c>
      <c r="G98" s="14">
        <f t="shared" si="6"/>
        <v>964706.68445692887</v>
      </c>
      <c r="H98" s="35">
        <f t="shared" si="7"/>
        <v>8</v>
      </c>
      <c r="I98" s="45">
        <f t="shared" si="8"/>
        <v>28064.194456928839</v>
      </c>
      <c r="J98" s="81"/>
      <c r="K98" s="80">
        <f t="shared" si="9"/>
        <v>0</v>
      </c>
    </row>
    <row r="99" spans="1:11" ht="14.1" customHeight="1" x14ac:dyDescent="0.25">
      <c r="A99" s="15" t="s">
        <v>191</v>
      </c>
      <c r="B99" s="16" t="s">
        <v>192</v>
      </c>
      <c r="C99" s="13">
        <v>333101.25</v>
      </c>
      <c r="D99" s="55">
        <v>57</v>
      </c>
      <c r="E99" s="36">
        <f t="shared" si="5"/>
        <v>5843.8815789473683</v>
      </c>
      <c r="F99" s="61">
        <v>57</v>
      </c>
      <c r="G99" s="14">
        <f t="shared" si="6"/>
        <v>333101.25</v>
      </c>
      <c r="H99" s="35">
        <f t="shared" si="7"/>
        <v>0</v>
      </c>
      <c r="I99" s="45">
        <f t="shared" si="8"/>
        <v>0</v>
      </c>
      <c r="J99" s="81"/>
      <c r="K99" s="80">
        <f t="shared" si="9"/>
        <v>0</v>
      </c>
    </row>
    <row r="100" spans="1:11" ht="14.1" customHeight="1" x14ac:dyDescent="0.25">
      <c r="A100" s="15" t="s">
        <v>193</v>
      </c>
      <c r="B100" s="16" t="s">
        <v>194</v>
      </c>
      <c r="C100" s="13">
        <v>797214.94</v>
      </c>
      <c r="D100" s="55">
        <v>188</v>
      </c>
      <c r="E100" s="36">
        <f t="shared" si="5"/>
        <v>4240.5050000000001</v>
      </c>
      <c r="F100" s="61">
        <v>175</v>
      </c>
      <c r="G100" s="14">
        <f t="shared" si="6"/>
        <v>742088.375</v>
      </c>
      <c r="H100" s="35">
        <f t="shared" si="7"/>
        <v>-13</v>
      </c>
      <c r="I100" s="45">
        <f t="shared" si="8"/>
        <v>-55126.565000000002</v>
      </c>
      <c r="J100" s="81"/>
      <c r="K100" s="80">
        <f t="shared" si="9"/>
        <v>0</v>
      </c>
    </row>
    <row r="101" spans="1:11" ht="14.1" customHeight="1" x14ac:dyDescent="0.25">
      <c r="A101" s="15" t="s">
        <v>195</v>
      </c>
      <c r="B101" s="16" t="s">
        <v>196</v>
      </c>
      <c r="C101" s="13">
        <v>1852885.9</v>
      </c>
      <c r="D101" s="55">
        <v>424</v>
      </c>
      <c r="E101" s="36">
        <f t="shared" si="5"/>
        <v>4370.0139150943396</v>
      </c>
      <c r="F101" s="61">
        <v>444</v>
      </c>
      <c r="G101" s="14">
        <f t="shared" si="6"/>
        <v>1940286.1783018869</v>
      </c>
      <c r="H101" s="35">
        <f t="shared" si="7"/>
        <v>20</v>
      </c>
      <c r="I101" s="45">
        <f t="shared" si="8"/>
        <v>87400.278301886792</v>
      </c>
      <c r="J101" s="81"/>
      <c r="K101" s="80">
        <f t="shared" si="9"/>
        <v>0</v>
      </c>
    </row>
    <row r="102" spans="1:11" ht="14.1" customHeight="1" x14ac:dyDescent="0.25">
      <c r="A102" s="15" t="s">
        <v>197</v>
      </c>
      <c r="B102" s="16" t="s">
        <v>198</v>
      </c>
      <c r="C102" s="13">
        <v>601660.42000000004</v>
      </c>
      <c r="D102" s="55">
        <v>150</v>
      </c>
      <c r="E102" s="36">
        <f t="shared" si="5"/>
        <v>4011.0694666666668</v>
      </c>
      <c r="F102" s="61">
        <v>153</v>
      </c>
      <c r="G102" s="14">
        <f t="shared" si="6"/>
        <v>613693.62840000005</v>
      </c>
      <c r="H102" s="35">
        <f t="shared" si="7"/>
        <v>3</v>
      </c>
      <c r="I102" s="45">
        <f t="shared" si="8"/>
        <v>12033.2084</v>
      </c>
      <c r="J102" s="81"/>
      <c r="K102" s="80">
        <f t="shared" si="9"/>
        <v>0</v>
      </c>
    </row>
    <row r="103" spans="1:11" ht="14.1" customHeight="1" x14ac:dyDescent="0.25">
      <c r="A103" s="15" t="s">
        <v>199</v>
      </c>
      <c r="B103" s="16" t="s">
        <v>200</v>
      </c>
      <c r="C103" s="13">
        <v>1078771.3400000001</v>
      </c>
      <c r="D103" s="55">
        <v>221</v>
      </c>
      <c r="E103" s="36">
        <f t="shared" si="5"/>
        <v>4881.3182805429869</v>
      </c>
      <c r="F103" s="61">
        <v>225</v>
      </c>
      <c r="G103" s="14">
        <f t="shared" si="6"/>
        <v>1098296.613122172</v>
      </c>
      <c r="H103" s="35">
        <f t="shared" si="7"/>
        <v>4</v>
      </c>
      <c r="I103" s="45">
        <f t="shared" si="8"/>
        <v>19525.273122171948</v>
      </c>
      <c r="J103" s="81"/>
      <c r="K103" s="80">
        <f t="shared" si="9"/>
        <v>0</v>
      </c>
    </row>
    <row r="104" spans="1:11" ht="14.1" customHeight="1" x14ac:dyDescent="0.25">
      <c r="A104" s="15" t="s">
        <v>201</v>
      </c>
      <c r="B104" s="16" t="s">
        <v>202</v>
      </c>
      <c r="C104" s="13">
        <v>787145.29</v>
      </c>
      <c r="D104" s="55">
        <v>168</v>
      </c>
      <c r="E104" s="36">
        <f t="shared" si="5"/>
        <v>4685.3886309523814</v>
      </c>
      <c r="F104" s="61">
        <v>163</v>
      </c>
      <c r="G104" s="14">
        <f t="shared" si="6"/>
        <v>763718.34684523812</v>
      </c>
      <c r="H104" s="35">
        <f t="shared" si="7"/>
        <v>-5</v>
      </c>
      <c r="I104" s="45">
        <f t="shared" si="8"/>
        <v>-23426.943154761906</v>
      </c>
      <c r="J104" s="81"/>
      <c r="K104" s="80">
        <f t="shared" si="9"/>
        <v>0</v>
      </c>
    </row>
    <row r="105" spans="1:11" ht="14.1" customHeight="1" x14ac:dyDescent="0.25">
      <c r="A105" s="15" t="s">
        <v>203</v>
      </c>
      <c r="B105" s="16" t="s">
        <v>204</v>
      </c>
      <c r="C105" s="13">
        <v>462970</v>
      </c>
      <c r="D105" s="55">
        <v>129</v>
      </c>
      <c r="E105" s="36">
        <f t="shared" si="5"/>
        <v>3588.9147286821703</v>
      </c>
      <c r="F105" s="61">
        <v>145</v>
      </c>
      <c r="G105" s="14">
        <f t="shared" si="6"/>
        <v>520392.63565891469</v>
      </c>
      <c r="H105" s="35">
        <f t="shared" si="7"/>
        <v>16</v>
      </c>
      <c r="I105" s="45">
        <f t="shared" si="8"/>
        <v>57422.635658914725</v>
      </c>
      <c r="J105" s="81"/>
      <c r="K105" s="80">
        <f t="shared" si="9"/>
        <v>0</v>
      </c>
    </row>
    <row r="106" spans="1:11" ht="14.1" customHeight="1" x14ac:dyDescent="0.25">
      <c r="A106" s="15" t="s">
        <v>205</v>
      </c>
      <c r="B106" s="16" t="s">
        <v>206</v>
      </c>
      <c r="C106" s="13">
        <v>1186311.8499999999</v>
      </c>
      <c r="D106" s="55">
        <v>243</v>
      </c>
      <c r="E106" s="36">
        <f t="shared" si="5"/>
        <v>4881.9417695473248</v>
      </c>
      <c r="F106" s="61">
        <v>245</v>
      </c>
      <c r="G106" s="14">
        <f t="shared" si="6"/>
        <v>1196075.7335390947</v>
      </c>
      <c r="H106" s="35">
        <f t="shared" si="7"/>
        <v>2</v>
      </c>
      <c r="I106" s="45">
        <f t="shared" si="8"/>
        <v>9763.8835390946497</v>
      </c>
      <c r="J106" s="81"/>
      <c r="K106" s="80">
        <f t="shared" si="9"/>
        <v>0</v>
      </c>
    </row>
    <row r="107" spans="1:11" ht="14.1" customHeight="1" x14ac:dyDescent="0.25">
      <c r="A107" s="15" t="s">
        <v>207</v>
      </c>
      <c r="B107" s="16" t="s">
        <v>208</v>
      </c>
      <c r="C107" s="13">
        <v>738370.72</v>
      </c>
      <c r="D107" s="55">
        <v>146</v>
      </c>
      <c r="E107" s="36">
        <f t="shared" si="5"/>
        <v>5057.3336986301365</v>
      </c>
      <c r="F107" s="61">
        <v>133</v>
      </c>
      <c r="G107" s="14">
        <f t="shared" si="6"/>
        <v>672625.3819178082</v>
      </c>
      <c r="H107" s="35">
        <f t="shared" si="7"/>
        <v>-13</v>
      </c>
      <c r="I107" s="45">
        <f t="shared" si="8"/>
        <v>-65745.338082191767</v>
      </c>
      <c r="J107" s="81"/>
      <c r="K107" s="80">
        <f t="shared" si="9"/>
        <v>0</v>
      </c>
    </row>
    <row r="108" spans="1:11" ht="14.1" customHeight="1" x14ac:dyDescent="0.25">
      <c r="A108" s="15" t="s">
        <v>209</v>
      </c>
      <c r="B108" s="16" t="s">
        <v>210</v>
      </c>
      <c r="C108" s="13">
        <v>2777458.5799999996</v>
      </c>
      <c r="D108" s="55">
        <v>557</v>
      </c>
      <c r="E108" s="36">
        <f t="shared" si="5"/>
        <v>4986.4606463195687</v>
      </c>
      <c r="F108" s="61">
        <v>635</v>
      </c>
      <c r="G108" s="14">
        <f t="shared" si="6"/>
        <v>3166402.5104129263</v>
      </c>
      <c r="H108" s="35">
        <f t="shared" si="7"/>
        <v>78</v>
      </c>
      <c r="I108" s="45">
        <f t="shared" si="8"/>
        <v>388943.93041292636</v>
      </c>
      <c r="J108" s="81"/>
      <c r="K108" s="80">
        <f t="shared" si="9"/>
        <v>0</v>
      </c>
    </row>
    <row r="109" spans="1:11" ht="14.1" customHeight="1" x14ac:dyDescent="0.25">
      <c r="A109" s="15" t="s">
        <v>211</v>
      </c>
      <c r="B109" s="16" t="s">
        <v>212</v>
      </c>
      <c r="C109" s="13">
        <v>1277804.8</v>
      </c>
      <c r="D109" s="55">
        <v>303</v>
      </c>
      <c r="E109" s="36">
        <f t="shared" si="5"/>
        <v>4217.1775577557755</v>
      </c>
      <c r="F109" s="61">
        <v>322</v>
      </c>
      <c r="G109" s="14">
        <f t="shared" si="6"/>
        <v>1357931.1735973598</v>
      </c>
      <c r="H109" s="35">
        <f t="shared" si="7"/>
        <v>19</v>
      </c>
      <c r="I109" s="45">
        <f t="shared" si="8"/>
        <v>80126.373597359736</v>
      </c>
      <c r="J109" s="81"/>
      <c r="K109" s="80">
        <f t="shared" si="9"/>
        <v>0</v>
      </c>
    </row>
    <row r="110" spans="1:11" ht="14.1" customHeight="1" x14ac:dyDescent="0.25">
      <c r="A110" s="15" t="s">
        <v>213</v>
      </c>
      <c r="B110" s="16" t="s">
        <v>214</v>
      </c>
      <c r="C110" s="13">
        <v>2827260</v>
      </c>
      <c r="D110" s="55">
        <v>645</v>
      </c>
      <c r="E110" s="36">
        <f t="shared" si="5"/>
        <v>4383.3488372093025</v>
      </c>
      <c r="F110" s="61">
        <v>667</v>
      </c>
      <c r="G110" s="14">
        <f t="shared" si="6"/>
        <v>2923693.6744186049</v>
      </c>
      <c r="H110" s="35">
        <f t="shared" si="7"/>
        <v>22</v>
      </c>
      <c r="I110" s="45">
        <f t="shared" si="8"/>
        <v>96433.674418604656</v>
      </c>
      <c r="J110" s="81"/>
      <c r="K110" s="80">
        <f t="shared" si="9"/>
        <v>0</v>
      </c>
    </row>
    <row r="111" spans="1:11" ht="14.1" customHeight="1" x14ac:dyDescent="0.25">
      <c r="A111" s="15" t="s">
        <v>215</v>
      </c>
      <c r="B111" s="16" t="s">
        <v>216</v>
      </c>
      <c r="C111" s="13">
        <v>2301217.79</v>
      </c>
      <c r="D111" s="55">
        <v>441</v>
      </c>
      <c r="E111" s="36">
        <f t="shared" si="5"/>
        <v>5218.1809297052159</v>
      </c>
      <c r="F111" s="61">
        <v>466</v>
      </c>
      <c r="G111" s="14">
        <f t="shared" si="6"/>
        <v>2431672.3132426306</v>
      </c>
      <c r="H111" s="35">
        <f t="shared" si="7"/>
        <v>25</v>
      </c>
      <c r="I111" s="45">
        <f t="shared" si="8"/>
        <v>130454.5232426304</v>
      </c>
      <c r="J111" s="81"/>
      <c r="K111" s="80">
        <f t="shared" si="9"/>
        <v>0</v>
      </c>
    </row>
    <row r="112" spans="1:11" ht="14.1" customHeight="1" x14ac:dyDescent="0.25">
      <c r="A112" s="15" t="s">
        <v>217</v>
      </c>
      <c r="B112" s="16" t="s">
        <v>218</v>
      </c>
      <c r="C112" s="13">
        <v>2758065.93</v>
      </c>
      <c r="D112" s="55">
        <v>519</v>
      </c>
      <c r="E112" s="36">
        <f t="shared" si="5"/>
        <v>5314.1925433526012</v>
      </c>
      <c r="F112" s="61">
        <v>550</v>
      </c>
      <c r="G112" s="14">
        <f t="shared" si="6"/>
        <v>2922805.8988439306</v>
      </c>
      <c r="H112" s="35">
        <f t="shared" si="7"/>
        <v>31</v>
      </c>
      <c r="I112" s="45">
        <f t="shared" si="8"/>
        <v>164739.96884393063</v>
      </c>
      <c r="J112" s="81"/>
      <c r="K112" s="80">
        <f t="shared" si="9"/>
        <v>0</v>
      </c>
    </row>
    <row r="113" spans="1:11" ht="14.1" customHeight="1" x14ac:dyDescent="0.25">
      <c r="A113" s="15" t="s">
        <v>219</v>
      </c>
      <c r="B113" s="16" t="s">
        <v>220</v>
      </c>
      <c r="C113" s="13">
        <v>1303494.22</v>
      </c>
      <c r="D113" s="55">
        <v>315</v>
      </c>
      <c r="E113" s="36">
        <f t="shared" si="5"/>
        <v>4138.0768888888888</v>
      </c>
      <c r="F113" s="61">
        <v>307</v>
      </c>
      <c r="G113" s="14">
        <f t="shared" si="6"/>
        <v>1270389.6048888888</v>
      </c>
      <c r="H113" s="35">
        <f t="shared" si="7"/>
        <v>-8</v>
      </c>
      <c r="I113" s="45">
        <f t="shared" si="8"/>
        <v>-33104.61511111111</v>
      </c>
      <c r="J113" s="81"/>
      <c r="K113" s="80">
        <f t="shared" si="9"/>
        <v>0</v>
      </c>
    </row>
    <row r="114" spans="1:11" ht="14.1" customHeight="1" x14ac:dyDescent="0.25">
      <c r="A114" s="15" t="s">
        <v>221</v>
      </c>
      <c r="B114" s="16" t="s">
        <v>222</v>
      </c>
      <c r="C114" s="13">
        <v>881490.45</v>
      </c>
      <c r="D114" s="55">
        <v>170</v>
      </c>
      <c r="E114" s="36">
        <f t="shared" si="5"/>
        <v>5185.2379411764705</v>
      </c>
      <c r="F114" s="61">
        <v>190</v>
      </c>
      <c r="G114" s="14">
        <f t="shared" si="6"/>
        <v>985195.20882352942</v>
      </c>
      <c r="H114" s="35">
        <f t="shared" si="7"/>
        <v>20</v>
      </c>
      <c r="I114" s="45">
        <f t="shared" si="8"/>
        <v>103704.75882352941</v>
      </c>
      <c r="J114" s="81"/>
      <c r="K114" s="80">
        <f t="shared" si="9"/>
        <v>0</v>
      </c>
    </row>
    <row r="115" spans="1:11" ht="14.1" customHeight="1" x14ac:dyDescent="0.25">
      <c r="A115" s="15" t="s">
        <v>223</v>
      </c>
      <c r="B115" s="16" t="s">
        <v>224</v>
      </c>
      <c r="C115" s="13">
        <v>418560.77</v>
      </c>
      <c r="D115" s="55">
        <v>88</v>
      </c>
      <c r="E115" s="36">
        <f t="shared" si="5"/>
        <v>4756.3723863636369</v>
      </c>
      <c r="F115" s="61">
        <v>93</v>
      </c>
      <c r="G115" s="14">
        <f t="shared" si="6"/>
        <v>442342.63193181821</v>
      </c>
      <c r="H115" s="35">
        <f t="shared" si="7"/>
        <v>5</v>
      </c>
      <c r="I115" s="45">
        <f t="shared" si="8"/>
        <v>23781.861931818185</v>
      </c>
      <c r="J115" s="81"/>
      <c r="K115" s="80">
        <f t="shared" si="9"/>
        <v>0</v>
      </c>
    </row>
    <row r="116" spans="1:11" ht="14.1" customHeight="1" x14ac:dyDescent="0.25">
      <c r="A116" s="15" t="s">
        <v>225</v>
      </c>
      <c r="B116" s="16" t="s">
        <v>226</v>
      </c>
      <c r="C116" s="13">
        <v>1316421.0900000001</v>
      </c>
      <c r="D116" s="55">
        <v>296</v>
      </c>
      <c r="E116" s="36">
        <f t="shared" si="5"/>
        <v>4447.3685472972975</v>
      </c>
      <c r="F116" s="61">
        <v>318</v>
      </c>
      <c r="G116" s="14">
        <f t="shared" si="6"/>
        <v>1414263.1980405406</v>
      </c>
      <c r="H116" s="35">
        <f t="shared" si="7"/>
        <v>22</v>
      </c>
      <c r="I116" s="45">
        <f t="shared" si="8"/>
        <v>97842.108040540537</v>
      </c>
      <c r="J116" s="81"/>
      <c r="K116" s="80">
        <f t="shared" si="9"/>
        <v>0</v>
      </c>
    </row>
    <row r="117" spans="1:11" ht="14.1" customHeight="1" x14ac:dyDescent="0.25">
      <c r="A117" s="15" t="s">
        <v>227</v>
      </c>
      <c r="B117" s="16" t="s">
        <v>228</v>
      </c>
      <c r="C117" s="13">
        <v>1087639.2</v>
      </c>
      <c r="D117" s="55">
        <v>216</v>
      </c>
      <c r="E117" s="36">
        <f t="shared" si="5"/>
        <v>5035.3666666666668</v>
      </c>
      <c r="F117" s="61">
        <v>222</v>
      </c>
      <c r="G117" s="14">
        <f t="shared" si="6"/>
        <v>1117851.4000000001</v>
      </c>
      <c r="H117" s="35">
        <f t="shared" si="7"/>
        <v>6</v>
      </c>
      <c r="I117" s="45">
        <f t="shared" si="8"/>
        <v>30212.2</v>
      </c>
      <c r="J117" s="81"/>
      <c r="K117" s="80">
        <f t="shared" si="9"/>
        <v>0</v>
      </c>
    </row>
    <row r="118" spans="1:11" ht="14.1" customHeight="1" x14ac:dyDescent="0.25">
      <c r="A118" s="15" t="s">
        <v>229</v>
      </c>
      <c r="B118" s="16" t="s">
        <v>230</v>
      </c>
      <c r="C118" s="13">
        <v>1406893.4000000001</v>
      </c>
      <c r="D118" s="55">
        <v>280</v>
      </c>
      <c r="E118" s="36">
        <f t="shared" si="5"/>
        <v>5024.619285714286</v>
      </c>
      <c r="F118" s="61">
        <v>253</v>
      </c>
      <c r="G118" s="14">
        <f t="shared" si="6"/>
        <v>1271228.6792857144</v>
      </c>
      <c r="H118" s="35">
        <f t="shared" si="7"/>
        <v>-27</v>
      </c>
      <c r="I118" s="45">
        <f t="shared" si="8"/>
        <v>-135664.72071428571</v>
      </c>
      <c r="J118" s="81"/>
      <c r="K118" s="80">
        <f t="shared" si="9"/>
        <v>0</v>
      </c>
    </row>
    <row r="119" spans="1:11" ht="14.1" customHeight="1" x14ac:dyDescent="0.25">
      <c r="A119" s="15" t="s">
        <v>231</v>
      </c>
      <c r="B119" s="16" t="s">
        <v>232</v>
      </c>
      <c r="C119" s="13">
        <v>2208768.86</v>
      </c>
      <c r="D119" s="55">
        <v>491</v>
      </c>
      <c r="E119" s="36">
        <f t="shared" si="5"/>
        <v>4498.5109164969444</v>
      </c>
      <c r="F119" s="61">
        <v>524</v>
      </c>
      <c r="G119" s="14">
        <f t="shared" si="6"/>
        <v>2357219.7202443988</v>
      </c>
      <c r="H119" s="35">
        <f t="shared" si="7"/>
        <v>33</v>
      </c>
      <c r="I119" s="45">
        <f t="shared" si="8"/>
        <v>148450.86024439917</v>
      </c>
      <c r="J119" s="81"/>
      <c r="K119" s="80">
        <f t="shared" si="9"/>
        <v>0</v>
      </c>
    </row>
    <row r="120" spans="1:11" ht="14.1" customHeight="1" x14ac:dyDescent="0.25">
      <c r="A120" s="15" t="s">
        <v>233</v>
      </c>
      <c r="B120" s="16" t="s">
        <v>234</v>
      </c>
      <c r="C120" s="13">
        <v>1174176.95</v>
      </c>
      <c r="D120" s="55">
        <v>243</v>
      </c>
      <c r="E120" s="36">
        <f t="shared" si="5"/>
        <v>4832.0039094650201</v>
      </c>
      <c r="F120" s="61">
        <v>234</v>
      </c>
      <c r="G120" s="14">
        <f t="shared" si="6"/>
        <v>1130688.9148148147</v>
      </c>
      <c r="H120" s="35">
        <f t="shared" si="7"/>
        <v>-9</v>
      </c>
      <c r="I120" s="45">
        <f t="shared" si="8"/>
        <v>-43488.035185185181</v>
      </c>
      <c r="J120" s="81"/>
      <c r="K120" s="80">
        <f t="shared" si="9"/>
        <v>0</v>
      </c>
    </row>
    <row r="121" spans="1:11" ht="14.1" customHeight="1" x14ac:dyDescent="0.25">
      <c r="A121" s="15" t="s">
        <v>235</v>
      </c>
      <c r="B121" s="16" t="s">
        <v>236</v>
      </c>
      <c r="C121" s="13">
        <v>1978486.64</v>
      </c>
      <c r="D121" s="55">
        <v>499</v>
      </c>
      <c r="E121" s="36">
        <f t="shared" si="5"/>
        <v>3964.9030861723445</v>
      </c>
      <c r="F121" s="61">
        <v>543</v>
      </c>
      <c r="G121" s="14">
        <f t="shared" si="6"/>
        <v>2152942.3757915832</v>
      </c>
      <c r="H121" s="35">
        <f t="shared" si="7"/>
        <v>44</v>
      </c>
      <c r="I121" s="45">
        <f t="shared" si="8"/>
        <v>174455.73579158317</v>
      </c>
      <c r="J121" s="81"/>
      <c r="K121" s="80">
        <f t="shared" si="9"/>
        <v>0</v>
      </c>
    </row>
    <row r="122" spans="1:11" ht="14.1" customHeight="1" x14ac:dyDescent="0.25">
      <c r="A122" s="15" t="s">
        <v>237</v>
      </c>
      <c r="B122" s="16" t="s">
        <v>238</v>
      </c>
      <c r="C122" s="13">
        <v>531488.19999999995</v>
      </c>
      <c r="D122" s="55">
        <v>96</v>
      </c>
      <c r="E122" s="36">
        <f t="shared" si="5"/>
        <v>5536.3354166666659</v>
      </c>
      <c r="F122" s="61">
        <v>107</v>
      </c>
      <c r="G122" s="14">
        <f t="shared" si="6"/>
        <v>592387.88958333328</v>
      </c>
      <c r="H122" s="35">
        <f t="shared" si="7"/>
        <v>11</v>
      </c>
      <c r="I122" s="45">
        <f t="shared" si="8"/>
        <v>60899.689583333326</v>
      </c>
      <c r="J122" s="81"/>
      <c r="K122" s="80">
        <f t="shared" si="9"/>
        <v>0</v>
      </c>
    </row>
    <row r="123" spans="1:11" ht="14.1" customHeight="1" x14ac:dyDescent="0.25">
      <c r="A123" s="15" t="s">
        <v>239</v>
      </c>
      <c r="B123" s="16" t="s">
        <v>240</v>
      </c>
      <c r="C123" s="13">
        <v>763390.7</v>
      </c>
      <c r="D123" s="55">
        <v>189</v>
      </c>
      <c r="E123" s="36">
        <f t="shared" si="5"/>
        <v>4039.1042328042327</v>
      </c>
      <c r="F123" s="61">
        <v>185</v>
      </c>
      <c r="G123" s="14">
        <f t="shared" si="6"/>
        <v>747234.283068783</v>
      </c>
      <c r="H123" s="35">
        <f t="shared" si="7"/>
        <v>-4</v>
      </c>
      <c r="I123" s="45">
        <f t="shared" si="8"/>
        <v>-16156.416931216931</v>
      </c>
      <c r="J123" s="81"/>
      <c r="K123" s="80">
        <f t="shared" si="9"/>
        <v>0</v>
      </c>
    </row>
    <row r="124" spans="1:11" ht="14.1" customHeight="1" x14ac:dyDescent="0.25">
      <c r="A124" s="15" t="s">
        <v>241</v>
      </c>
      <c r="B124" s="16" t="s">
        <v>242</v>
      </c>
      <c r="C124" s="13">
        <v>753900.06</v>
      </c>
      <c r="D124" s="55">
        <v>168</v>
      </c>
      <c r="E124" s="36">
        <f t="shared" si="5"/>
        <v>4487.5003571428579</v>
      </c>
      <c r="F124" s="61">
        <v>186</v>
      </c>
      <c r="G124" s="14">
        <f t="shared" si="6"/>
        <v>834675.06642857159</v>
      </c>
      <c r="H124" s="35">
        <f t="shared" si="7"/>
        <v>18</v>
      </c>
      <c r="I124" s="45">
        <f t="shared" si="8"/>
        <v>80775.006428571447</v>
      </c>
      <c r="J124" s="81"/>
      <c r="K124" s="80">
        <f t="shared" si="9"/>
        <v>0</v>
      </c>
    </row>
    <row r="125" spans="1:11" ht="14.1" customHeight="1" x14ac:dyDescent="0.25">
      <c r="A125" s="15" t="s">
        <v>243</v>
      </c>
      <c r="B125" s="16" t="s">
        <v>244</v>
      </c>
      <c r="C125" s="13">
        <v>8953241.4600000009</v>
      </c>
      <c r="D125" s="55">
        <v>2253</v>
      </c>
      <c r="E125" s="36">
        <f t="shared" si="5"/>
        <v>3973.9198668442082</v>
      </c>
      <c r="F125" s="61">
        <v>2230</v>
      </c>
      <c r="G125" s="14">
        <f t="shared" si="6"/>
        <v>8861841.3030625843</v>
      </c>
      <c r="H125" s="35">
        <f t="shared" si="7"/>
        <v>-23</v>
      </c>
      <c r="I125" s="45">
        <f t="shared" si="8"/>
        <v>-91400.156937416788</v>
      </c>
      <c r="J125" s="81"/>
      <c r="K125" s="80">
        <f t="shared" si="9"/>
        <v>0</v>
      </c>
    </row>
    <row r="126" spans="1:11" ht="14.1" customHeight="1" x14ac:dyDescent="0.25">
      <c r="A126" s="15" t="s">
        <v>245</v>
      </c>
      <c r="B126" s="16" t="s">
        <v>246</v>
      </c>
      <c r="C126" s="13">
        <v>2066361.1099999999</v>
      </c>
      <c r="D126" s="55">
        <v>492</v>
      </c>
      <c r="E126" s="36">
        <f t="shared" si="5"/>
        <v>4199.9209552845523</v>
      </c>
      <c r="F126" s="61">
        <v>539</v>
      </c>
      <c r="G126" s="14">
        <f t="shared" si="6"/>
        <v>2263757.3948983736</v>
      </c>
      <c r="H126" s="35">
        <f t="shared" si="7"/>
        <v>47</v>
      </c>
      <c r="I126" s="45">
        <f t="shared" si="8"/>
        <v>197396.28489837397</v>
      </c>
      <c r="J126" s="81"/>
      <c r="K126" s="80">
        <f t="shared" si="9"/>
        <v>0</v>
      </c>
    </row>
    <row r="127" spans="1:11" ht="14.1" customHeight="1" x14ac:dyDescent="0.25">
      <c r="A127" s="15" t="s">
        <v>247</v>
      </c>
      <c r="B127" s="16" t="s">
        <v>248</v>
      </c>
      <c r="C127" s="13">
        <v>2262660.79</v>
      </c>
      <c r="D127" s="55">
        <v>561</v>
      </c>
      <c r="E127" s="36">
        <f t="shared" si="5"/>
        <v>4033.263440285205</v>
      </c>
      <c r="F127" s="61">
        <v>572</v>
      </c>
      <c r="G127" s="14">
        <f t="shared" si="6"/>
        <v>2307026.6878431374</v>
      </c>
      <c r="H127" s="35">
        <f t="shared" si="7"/>
        <v>11</v>
      </c>
      <c r="I127" s="45">
        <f t="shared" si="8"/>
        <v>44365.897843137252</v>
      </c>
      <c r="J127" s="81"/>
      <c r="K127" s="80">
        <f t="shared" si="9"/>
        <v>0</v>
      </c>
    </row>
    <row r="128" spans="1:11" ht="14.1" customHeight="1" x14ac:dyDescent="0.25">
      <c r="A128" s="15" t="s">
        <v>249</v>
      </c>
      <c r="B128" s="16" t="s">
        <v>250</v>
      </c>
      <c r="C128" s="13">
        <v>769882.27</v>
      </c>
      <c r="D128" s="55">
        <v>178</v>
      </c>
      <c r="E128" s="36">
        <f t="shared" si="5"/>
        <v>4325.1812921348319</v>
      </c>
      <c r="F128" s="61">
        <v>180</v>
      </c>
      <c r="G128" s="14">
        <f t="shared" si="6"/>
        <v>778532.63258426974</v>
      </c>
      <c r="H128" s="35">
        <f t="shared" si="7"/>
        <v>2</v>
      </c>
      <c r="I128" s="45">
        <f t="shared" si="8"/>
        <v>8650.3625842696638</v>
      </c>
      <c r="J128" s="81"/>
      <c r="K128" s="80">
        <f t="shared" si="9"/>
        <v>0</v>
      </c>
    </row>
    <row r="129" spans="1:11" ht="14.1" customHeight="1" x14ac:dyDescent="0.25">
      <c r="A129" s="15" t="s">
        <v>251</v>
      </c>
      <c r="B129" s="16" t="s">
        <v>252</v>
      </c>
      <c r="C129" s="13">
        <v>270463.40999999997</v>
      </c>
      <c r="D129" s="55">
        <v>90</v>
      </c>
      <c r="E129" s="36">
        <f t="shared" si="5"/>
        <v>3005.1489999999999</v>
      </c>
      <c r="F129" s="61">
        <v>103</v>
      </c>
      <c r="G129" s="14">
        <f t="shared" si="6"/>
        <v>309530.34700000001</v>
      </c>
      <c r="H129" s="35">
        <f t="shared" si="7"/>
        <v>13</v>
      </c>
      <c r="I129" s="45">
        <f t="shared" si="8"/>
        <v>39066.936999999998</v>
      </c>
      <c r="J129" s="81"/>
      <c r="K129" s="80">
        <f t="shared" si="9"/>
        <v>0</v>
      </c>
    </row>
    <row r="130" spans="1:11" ht="14.1" customHeight="1" x14ac:dyDescent="0.25">
      <c r="A130" s="15" t="s">
        <v>253</v>
      </c>
      <c r="B130" s="16" t="s">
        <v>254</v>
      </c>
      <c r="C130" s="13">
        <v>2833018.58</v>
      </c>
      <c r="D130" s="55">
        <v>630</v>
      </c>
      <c r="E130" s="36">
        <f t="shared" si="5"/>
        <v>4496.854888888889</v>
      </c>
      <c r="F130" s="61">
        <v>630</v>
      </c>
      <c r="G130" s="14">
        <f t="shared" si="6"/>
        <v>2833018.58</v>
      </c>
      <c r="H130" s="35">
        <f t="shared" si="7"/>
        <v>0</v>
      </c>
      <c r="I130" s="45">
        <f t="shared" si="8"/>
        <v>0</v>
      </c>
      <c r="J130" s="81"/>
      <c r="K130" s="80">
        <f t="shared" si="9"/>
        <v>0</v>
      </c>
    </row>
    <row r="131" spans="1:11" ht="14.1" customHeight="1" x14ac:dyDescent="0.25">
      <c r="A131" s="15" t="s">
        <v>255</v>
      </c>
      <c r="B131" s="16" t="s">
        <v>256</v>
      </c>
      <c r="C131" s="13">
        <v>2125952.5499999998</v>
      </c>
      <c r="D131" s="55">
        <v>452</v>
      </c>
      <c r="E131" s="36">
        <f t="shared" si="5"/>
        <v>4703.4348451327432</v>
      </c>
      <c r="F131" s="61">
        <v>442</v>
      </c>
      <c r="G131" s="14">
        <f t="shared" si="6"/>
        <v>2078918.2015486725</v>
      </c>
      <c r="H131" s="35">
        <f t="shared" si="7"/>
        <v>-10</v>
      </c>
      <c r="I131" s="45">
        <f t="shared" si="8"/>
        <v>-47034.348451327431</v>
      </c>
      <c r="J131" s="81"/>
      <c r="K131" s="80">
        <f t="shared" si="9"/>
        <v>0</v>
      </c>
    </row>
    <row r="132" spans="1:11" ht="14.1" customHeight="1" x14ac:dyDescent="0.25">
      <c r="A132" s="15" t="s">
        <v>257</v>
      </c>
      <c r="B132" s="16" t="s">
        <v>258</v>
      </c>
      <c r="C132" s="13">
        <v>1728046.8199999998</v>
      </c>
      <c r="D132" s="55">
        <v>389</v>
      </c>
      <c r="E132" s="36">
        <f t="shared" si="5"/>
        <v>4442.2797429305911</v>
      </c>
      <c r="F132" s="61">
        <v>402</v>
      </c>
      <c r="G132" s="14">
        <f t="shared" si="6"/>
        <v>1785796.4566580977</v>
      </c>
      <c r="H132" s="35">
        <f t="shared" si="7"/>
        <v>13</v>
      </c>
      <c r="I132" s="45">
        <f t="shared" si="8"/>
        <v>57749.636658097683</v>
      </c>
      <c r="J132" s="81"/>
      <c r="K132" s="80">
        <f t="shared" si="9"/>
        <v>0</v>
      </c>
    </row>
    <row r="133" spans="1:11" ht="14.1" customHeight="1" x14ac:dyDescent="0.25">
      <c r="A133" s="15" t="s">
        <v>259</v>
      </c>
      <c r="B133" s="16" t="s">
        <v>260</v>
      </c>
      <c r="C133" s="13">
        <v>1236910.2</v>
      </c>
      <c r="D133" s="55">
        <v>281</v>
      </c>
      <c r="E133" s="36">
        <f t="shared" si="5"/>
        <v>4401.8156583629889</v>
      </c>
      <c r="F133" s="61">
        <v>521</v>
      </c>
      <c r="G133" s="14">
        <f t="shared" si="6"/>
        <v>2293345.9580071173</v>
      </c>
      <c r="H133" s="35">
        <f t="shared" si="7"/>
        <v>240</v>
      </c>
      <c r="I133" s="45">
        <f t="shared" si="8"/>
        <v>1056435.7580071173</v>
      </c>
      <c r="J133" s="81"/>
      <c r="K133" s="80">
        <f t="shared" si="9"/>
        <v>0</v>
      </c>
    </row>
    <row r="134" spans="1:11" ht="14.1" customHeight="1" x14ac:dyDescent="0.25">
      <c r="A134" s="15" t="s">
        <v>261</v>
      </c>
      <c r="B134" s="16" t="s">
        <v>262</v>
      </c>
      <c r="C134" s="13">
        <v>1069866.47</v>
      </c>
      <c r="D134" s="55">
        <v>231</v>
      </c>
      <c r="E134" s="36">
        <f t="shared" si="5"/>
        <v>4631.4565800865803</v>
      </c>
      <c r="F134" s="61"/>
      <c r="G134" s="14">
        <f t="shared" si="6"/>
        <v>0</v>
      </c>
      <c r="H134" s="35">
        <f t="shared" si="7"/>
        <v>-231</v>
      </c>
      <c r="I134" s="45">
        <f t="shared" si="8"/>
        <v>-1069866.47</v>
      </c>
      <c r="J134" s="81"/>
      <c r="K134" s="80" t="e">
        <f t="shared" si="9"/>
        <v>#DIV/0!</v>
      </c>
    </row>
    <row r="135" spans="1:11" ht="14.1" customHeight="1" x14ac:dyDescent="0.25">
      <c r="A135" s="15" t="s">
        <v>263</v>
      </c>
      <c r="B135" s="16" t="s">
        <v>264</v>
      </c>
      <c r="C135" s="13">
        <v>690644.93</v>
      </c>
      <c r="D135" s="55">
        <v>109</v>
      </c>
      <c r="E135" s="36">
        <f t="shared" si="5"/>
        <v>6336.1920183486245</v>
      </c>
      <c r="F135" s="61">
        <v>113</v>
      </c>
      <c r="G135" s="14">
        <f t="shared" si="6"/>
        <v>715989.6980733946</v>
      </c>
      <c r="H135" s="35">
        <f t="shared" si="7"/>
        <v>4</v>
      </c>
      <c r="I135" s="45">
        <f t="shared" si="8"/>
        <v>25344.768073394498</v>
      </c>
      <c r="J135" s="81"/>
      <c r="K135" s="80">
        <f t="shared" si="9"/>
        <v>0</v>
      </c>
    </row>
    <row r="136" spans="1:11" ht="14.1" customHeight="1" x14ac:dyDescent="0.25">
      <c r="A136" s="15" t="s">
        <v>265</v>
      </c>
      <c r="B136" s="16" t="s">
        <v>266</v>
      </c>
      <c r="C136" s="13">
        <v>473044.99</v>
      </c>
      <c r="D136" s="55">
        <v>118</v>
      </c>
      <c r="E136" s="36">
        <f t="shared" ref="E136:E158" si="10">+C136/D136</f>
        <v>4008.8558474576271</v>
      </c>
      <c r="F136" s="61">
        <v>121</v>
      </c>
      <c r="G136" s="14">
        <f t="shared" si="6"/>
        <v>485071.5575423729</v>
      </c>
      <c r="H136" s="35">
        <f t="shared" si="7"/>
        <v>3</v>
      </c>
      <c r="I136" s="45">
        <f t="shared" si="8"/>
        <v>12026.567542372881</v>
      </c>
      <c r="J136" s="81"/>
      <c r="K136" s="80">
        <f t="shared" si="9"/>
        <v>0</v>
      </c>
    </row>
    <row r="137" spans="1:11" ht="14.1" customHeight="1" x14ac:dyDescent="0.25">
      <c r="A137" s="15" t="s">
        <v>267</v>
      </c>
      <c r="B137" s="16" t="s">
        <v>268</v>
      </c>
      <c r="C137" s="13">
        <v>1163799</v>
      </c>
      <c r="D137" s="55">
        <v>349</v>
      </c>
      <c r="E137" s="36">
        <f t="shared" si="10"/>
        <v>3334.6676217765043</v>
      </c>
      <c r="F137" s="61">
        <v>346</v>
      </c>
      <c r="G137" s="14">
        <f t="shared" ref="G137:G158" si="11">SUM(F137*E137)</f>
        <v>1153794.9971346706</v>
      </c>
      <c r="H137" s="35">
        <f t="shared" ref="H137:H158" si="12">SUM(F137-D137)</f>
        <v>-3</v>
      </c>
      <c r="I137" s="45">
        <f t="shared" ref="I137:I158" si="13">SUM(E137*H137)</f>
        <v>-10004.002865329512</v>
      </c>
      <c r="J137" s="81"/>
      <c r="K137" s="80">
        <f t="shared" si="9"/>
        <v>0</v>
      </c>
    </row>
    <row r="138" spans="1:11" ht="14.1" customHeight="1" x14ac:dyDescent="0.25">
      <c r="A138" s="15" t="s">
        <v>269</v>
      </c>
      <c r="B138" s="16" t="s">
        <v>270</v>
      </c>
      <c r="C138" s="13">
        <v>1389106</v>
      </c>
      <c r="D138" s="55">
        <v>327</v>
      </c>
      <c r="E138" s="36">
        <f t="shared" si="10"/>
        <v>4248.0305810397549</v>
      </c>
      <c r="F138" s="61">
        <v>356</v>
      </c>
      <c r="G138" s="14">
        <f t="shared" si="11"/>
        <v>1512298.8868501526</v>
      </c>
      <c r="H138" s="35">
        <f t="shared" si="12"/>
        <v>29</v>
      </c>
      <c r="I138" s="45">
        <f t="shared" si="13"/>
        <v>123192.88685015289</v>
      </c>
      <c r="J138" s="81"/>
      <c r="K138" s="80">
        <f t="shared" ref="K138:K158" si="14">J138/F138</f>
        <v>0</v>
      </c>
    </row>
    <row r="139" spans="1:11" ht="14.1" customHeight="1" x14ac:dyDescent="0.25">
      <c r="A139" s="15" t="s">
        <v>271</v>
      </c>
      <c r="B139" s="16" t="s">
        <v>272</v>
      </c>
      <c r="C139" s="13">
        <v>897349.84000000008</v>
      </c>
      <c r="D139" s="55">
        <v>209</v>
      </c>
      <c r="E139" s="36">
        <f t="shared" si="10"/>
        <v>4293.5399043062207</v>
      </c>
      <c r="F139" s="61">
        <v>252</v>
      </c>
      <c r="G139" s="14">
        <f t="shared" si="11"/>
        <v>1081972.0558851676</v>
      </c>
      <c r="H139" s="35">
        <f t="shared" si="12"/>
        <v>43</v>
      </c>
      <c r="I139" s="45">
        <f t="shared" si="13"/>
        <v>184622.21588516748</v>
      </c>
      <c r="J139" s="81"/>
      <c r="K139" s="80">
        <f t="shared" si="14"/>
        <v>0</v>
      </c>
    </row>
    <row r="140" spans="1:11" ht="14.1" customHeight="1" x14ac:dyDescent="0.25">
      <c r="A140" s="15" t="s">
        <v>273</v>
      </c>
      <c r="B140" s="16" t="s">
        <v>274</v>
      </c>
      <c r="C140" s="13">
        <v>1803408.11</v>
      </c>
      <c r="D140" s="55">
        <v>480</v>
      </c>
      <c r="E140" s="36">
        <f t="shared" si="10"/>
        <v>3757.1002291666668</v>
      </c>
      <c r="F140" s="61">
        <v>501</v>
      </c>
      <c r="G140" s="14">
        <f t="shared" si="11"/>
        <v>1882307.2148125002</v>
      </c>
      <c r="H140" s="35">
        <f t="shared" si="12"/>
        <v>21</v>
      </c>
      <c r="I140" s="45">
        <f t="shared" si="13"/>
        <v>78899.104812500009</v>
      </c>
      <c r="J140" s="81"/>
      <c r="K140" s="80">
        <f t="shared" si="14"/>
        <v>0</v>
      </c>
    </row>
    <row r="141" spans="1:11" ht="14.1" customHeight="1" x14ac:dyDescent="0.25">
      <c r="A141" s="15" t="s">
        <v>275</v>
      </c>
      <c r="B141" s="16" t="s">
        <v>276</v>
      </c>
      <c r="C141" s="13">
        <v>1773204.8299999998</v>
      </c>
      <c r="D141" s="55">
        <v>459</v>
      </c>
      <c r="E141" s="36">
        <f t="shared" si="10"/>
        <v>3863.1913507625268</v>
      </c>
      <c r="F141" s="61">
        <v>490</v>
      </c>
      <c r="G141" s="14">
        <f t="shared" si="11"/>
        <v>1892963.761873638</v>
      </c>
      <c r="H141" s="35">
        <f t="shared" si="12"/>
        <v>31</v>
      </c>
      <c r="I141" s="45">
        <f t="shared" si="13"/>
        <v>119758.93187363833</v>
      </c>
      <c r="J141" s="81"/>
      <c r="K141" s="80">
        <f t="shared" si="14"/>
        <v>0</v>
      </c>
    </row>
    <row r="142" spans="1:11" ht="14.1" customHeight="1" x14ac:dyDescent="0.25">
      <c r="A142" s="15" t="s">
        <v>277</v>
      </c>
      <c r="B142" s="16" t="s">
        <v>278</v>
      </c>
      <c r="C142" s="13">
        <v>1120282.05</v>
      </c>
      <c r="D142" s="55">
        <v>212</v>
      </c>
      <c r="E142" s="36">
        <f t="shared" si="10"/>
        <v>5284.34929245283</v>
      </c>
      <c r="F142" s="61">
        <v>237</v>
      </c>
      <c r="G142" s="14">
        <f t="shared" si="11"/>
        <v>1252390.7823113208</v>
      </c>
      <c r="H142" s="35">
        <f t="shared" si="12"/>
        <v>25</v>
      </c>
      <c r="I142" s="45">
        <f t="shared" si="13"/>
        <v>132108.73231132075</v>
      </c>
      <c r="J142" s="81"/>
      <c r="K142" s="80">
        <f t="shared" si="14"/>
        <v>0</v>
      </c>
    </row>
    <row r="143" spans="1:11" ht="14.1" customHeight="1" x14ac:dyDescent="0.25">
      <c r="A143" s="15" t="s">
        <v>279</v>
      </c>
      <c r="B143" s="16" t="s">
        <v>280</v>
      </c>
      <c r="C143" s="13">
        <v>1502821.56</v>
      </c>
      <c r="D143" s="55">
        <v>382</v>
      </c>
      <c r="E143" s="36">
        <f t="shared" si="10"/>
        <v>3934.0878534031417</v>
      </c>
      <c r="F143" s="61">
        <v>406</v>
      </c>
      <c r="G143" s="14">
        <f t="shared" si="11"/>
        <v>1597239.6684816754</v>
      </c>
      <c r="H143" s="35">
        <f t="shared" si="12"/>
        <v>24</v>
      </c>
      <c r="I143" s="45">
        <f t="shared" si="13"/>
        <v>94418.108481675401</v>
      </c>
      <c r="J143" s="81"/>
      <c r="K143" s="80">
        <f t="shared" si="14"/>
        <v>0</v>
      </c>
    </row>
    <row r="144" spans="1:11" ht="14.1" customHeight="1" x14ac:dyDescent="0.25">
      <c r="A144" s="15" t="s">
        <v>281</v>
      </c>
      <c r="B144" s="16" t="s">
        <v>282</v>
      </c>
      <c r="C144" s="13">
        <v>1122712.21</v>
      </c>
      <c r="D144" s="55">
        <v>328</v>
      </c>
      <c r="E144" s="36">
        <f t="shared" si="10"/>
        <v>3422.9030792682925</v>
      </c>
      <c r="F144" s="61">
        <v>356</v>
      </c>
      <c r="G144" s="14">
        <f t="shared" si="11"/>
        <v>1218553.4962195121</v>
      </c>
      <c r="H144" s="35">
        <f t="shared" si="12"/>
        <v>28</v>
      </c>
      <c r="I144" s="45">
        <f t="shared" si="13"/>
        <v>95841.286219512185</v>
      </c>
      <c r="J144" s="81"/>
      <c r="K144" s="80">
        <f t="shared" si="14"/>
        <v>0</v>
      </c>
    </row>
    <row r="145" spans="1:11" ht="14.1" customHeight="1" x14ac:dyDescent="0.25">
      <c r="A145" s="15" t="s">
        <v>283</v>
      </c>
      <c r="B145" s="16" t="s">
        <v>284</v>
      </c>
      <c r="C145" s="13">
        <v>1344571.49</v>
      </c>
      <c r="D145" s="55">
        <v>318</v>
      </c>
      <c r="E145" s="36">
        <f t="shared" si="10"/>
        <v>4228.2122327044026</v>
      </c>
      <c r="F145" s="61">
        <v>319</v>
      </c>
      <c r="G145" s="14">
        <f t="shared" si="11"/>
        <v>1348799.7022327045</v>
      </c>
      <c r="H145" s="35">
        <f t="shared" si="12"/>
        <v>1</v>
      </c>
      <c r="I145" s="45">
        <f t="shared" si="13"/>
        <v>4228.2122327044026</v>
      </c>
      <c r="J145" s="81"/>
      <c r="K145" s="80">
        <f t="shared" si="14"/>
        <v>0</v>
      </c>
    </row>
    <row r="146" spans="1:11" ht="14.1" customHeight="1" x14ac:dyDescent="0.25">
      <c r="A146" s="15" t="s">
        <v>285</v>
      </c>
      <c r="B146" s="16" t="s">
        <v>286</v>
      </c>
      <c r="C146" s="13">
        <v>5988443.9800000004</v>
      </c>
      <c r="D146" s="55">
        <v>808</v>
      </c>
      <c r="E146" s="36">
        <f t="shared" si="10"/>
        <v>7411.4405693069311</v>
      </c>
      <c r="F146" s="61">
        <v>895</v>
      </c>
      <c r="G146" s="14">
        <f t="shared" si="11"/>
        <v>6633239.3095297031</v>
      </c>
      <c r="H146" s="35">
        <f t="shared" si="12"/>
        <v>87</v>
      </c>
      <c r="I146" s="45">
        <f t="shared" si="13"/>
        <v>644795.32952970301</v>
      </c>
      <c r="J146" s="81"/>
      <c r="K146" s="80">
        <f t="shared" si="14"/>
        <v>0</v>
      </c>
    </row>
    <row r="147" spans="1:11" ht="14.1" customHeight="1" x14ac:dyDescent="0.25">
      <c r="A147" s="15" t="s">
        <v>287</v>
      </c>
      <c r="B147" s="16" t="s">
        <v>288</v>
      </c>
      <c r="C147" s="13">
        <v>552462.93999999994</v>
      </c>
      <c r="D147" s="55">
        <v>92</v>
      </c>
      <c r="E147" s="36">
        <f t="shared" si="10"/>
        <v>6005.0319565217387</v>
      </c>
      <c r="F147" s="61">
        <v>90</v>
      </c>
      <c r="G147" s="14">
        <f t="shared" si="11"/>
        <v>540452.87608695647</v>
      </c>
      <c r="H147" s="35">
        <f t="shared" si="12"/>
        <v>-2</v>
      </c>
      <c r="I147" s="45">
        <f t="shared" si="13"/>
        <v>-12010.063913043477</v>
      </c>
      <c r="J147" s="81"/>
      <c r="K147" s="80">
        <f t="shared" si="14"/>
        <v>0</v>
      </c>
    </row>
    <row r="148" spans="1:11" ht="14.1" customHeight="1" x14ac:dyDescent="0.25">
      <c r="A148" s="15" t="s">
        <v>289</v>
      </c>
      <c r="B148" s="16" t="s">
        <v>290</v>
      </c>
      <c r="C148" s="13">
        <v>578985.92000000004</v>
      </c>
      <c r="D148" s="55">
        <v>166</v>
      </c>
      <c r="E148" s="36">
        <f t="shared" si="10"/>
        <v>3487.8669879518075</v>
      </c>
      <c r="F148" s="61">
        <v>147</v>
      </c>
      <c r="G148" s="14">
        <f t="shared" si="11"/>
        <v>512716.4472289157</v>
      </c>
      <c r="H148" s="35">
        <f t="shared" si="12"/>
        <v>-19</v>
      </c>
      <c r="I148" s="45">
        <f t="shared" si="13"/>
        <v>-66269.472771084344</v>
      </c>
      <c r="J148" s="81"/>
      <c r="K148" s="80">
        <f t="shared" si="14"/>
        <v>0</v>
      </c>
    </row>
    <row r="149" spans="1:11" ht="14.1" customHeight="1" x14ac:dyDescent="0.25">
      <c r="A149" s="15" t="s">
        <v>291</v>
      </c>
      <c r="B149" s="16" t="s">
        <v>292</v>
      </c>
      <c r="C149" s="13">
        <v>1312632.69</v>
      </c>
      <c r="D149" s="55">
        <v>263</v>
      </c>
      <c r="E149" s="36">
        <f t="shared" si="10"/>
        <v>4990.9988212927756</v>
      </c>
      <c r="F149" s="61">
        <v>270</v>
      </c>
      <c r="G149" s="14">
        <f t="shared" si="11"/>
        <v>1347569.6817490493</v>
      </c>
      <c r="H149" s="35">
        <f t="shared" si="12"/>
        <v>7</v>
      </c>
      <c r="I149" s="45">
        <f t="shared" si="13"/>
        <v>34936.991749049426</v>
      </c>
      <c r="J149" s="81"/>
      <c r="K149" s="80">
        <f t="shared" si="14"/>
        <v>0</v>
      </c>
    </row>
    <row r="150" spans="1:11" ht="14.1" customHeight="1" x14ac:dyDescent="0.25">
      <c r="A150" s="15" t="s">
        <v>293</v>
      </c>
      <c r="B150" s="16" t="s">
        <v>294</v>
      </c>
      <c r="C150" s="13">
        <v>3468529.93</v>
      </c>
      <c r="D150" s="55">
        <v>700</v>
      </c>
      <c r="E150" s="36">
        <f t="shared" si="10"/>
        <v>4955.0427571428572</v>
      </c>
      <c r="F150" s="61">
        <v>700</v>
      </c>
      <c r="G150" s="14">
        <f t="shared" si="11"/>
        <v>3468529.93</v>
      </c>
      <c r="H150" s="35">
        <f t="shared" si="12"/>
        <v>0</v>
      </c>
      <c r="I150" s="45">
        <f t="shared" si="13"/>
        <v>0</v>
      </c>
      <c r="J150" s="81"/>
      <c r="K150" s="80">
        <f t="shared" si="14"/>
        <v>0</v>
      </c>
    </row>
    <row r="151" spans="1:11" ht="14.1" customHeight="1" x14ac:dyDescent="0.25">
      <c r="A151" s="15" t="s">
        <v>295</v>
      </c>
      <c r="B151" s="16" t="s">
        <v>296</v>
      </c>
      <c r="C151" s="13">
        <v>2382707.5699999998</v>
      </c>
      <c r="D151" s="55">
        <v>631</v>
      </c>
      <c r="E151" s="36">
        <f t="shared" si="10"/>
        <v>3776.0817274167985</v>
      </c>
      <c r="F151" s="61">
        <v>627</v>
      </c>
      <c r="G151" s="14">
        <f t="shared" si="11"/>
        <v>2367603.2430903325</v>
      </c>
      <c r="H151" s="35">
        <f t="shared" si="12"/>
        <v>-4</v>
      </c>
      <c r="I151" s="45">
        <f t="shared" si="13"/>
        <v>-15104.326909667194</v>
      </c>
      <c r="J151" s="81"/>
      <c r="K151" s="80">
        <f t="shared" si="14"/>
        <v>0</v>
      </c>
    </row>
    <row r="152" spans="1:11" ht="14.1" customHeight="1" x14ac:dyDescent="0.25">
      <c r="A152" s="15" t="s">
        <v>297</v>
      </c>
      <c r="B152" s="16" t="s">
        <v>298</v>
      </c>
      <c r="C152" s="13">
        <v>975442.16</v>
      </c>
      <c r="D152" s="55">
        <v>277</v>
      </c>
      <c r="E152" s="36">
        <f t="shared" si="10"/>
        <v>3521.4518411552349</v>
      </c>
      <c r="F152" s="61">
        <v>287</v>
      </c>
      <c r="G152" s="14">
        <f t="shared" si="11"/>
        <v>1010656.6784115524</v>
      </c>
      <c r="H152" s="35">
        <f t="shared" si="12"/>
        <v>10</v>
      </c>
      <c r="I152" s="45">
        <f t="shared" si="13"/>
        <v>35214.518411552352</v>
      </c>
      <c r="J152" s="81"/>
      <c r="K152" s="80">
        <f t="shared" si="14"/>
        <v>0</v>
      </c>
    </row>
    <row r="153" spans="1:11" ht="14.1" customHeight="1" x14ac:dyDescent="0.25">
      <c r="A153" s="15" t="s">
        <v>299</v>
      </c>
      <c r="B153" s="16" t="s">
        <v>300</v>
      </c>
      <c r="C153" s="13">
        <v>795782.42</v>
      </c>
      <c r="D153" s="55">
        <v>190</v>
      </c>
      <c r="E153" s="36">
        <f t="shared" si="10"/>
        <v>4188.3285263157895</v>
      </c>
      <c r="F153" s="61">
        <v>185</v>
      </c>
      <c r="G153" s="14">
        <f t="shared" si="11"/>
        <v>774840.77736842108</v>
      </c>
      <c r="H153" s="35">
        <f t="shared" si="12"/>
        <v>-5</v>
      </c>
      <c r="I153" s="45">
        <f t="shared" si="13"/>
        <v>-20941.642631578947</v>
      </c>
      <c r="J153" s="81"/>
      <c r="K153" s="80">
        <f t="shared" si="14"/>
        <v>0</v>
      </c>
    </row>
    <row r="154" spans="1:11" ht="14.1" customHeight="1" x14ac:dyDescent="0.25">
      <c r="A154" s="15" t="s">
        <v>301</v>
      </c>
      <c r="B154" s="16" t="s">
        <v>302</v>
      </c>
      <c r="C154" s="13">
        <v>1731645.15</v>
      </c>
      <c r="D154" s="55">
        <v>334</v>
      </c>
      <c r="E154" s="36">
        <f t="shared" si="10"/>
        <v>5184.5663173652692</v>
      </c>
      <c r="F154" s="61">
        <v>336</v>
      </c>
      <c r="G154" s="14">
        <f t="shared" si="11"/>
        <v>1742014.2826347305</v>
      </c>
      <c r="H154" s="35">
        <f t="shared" si="12"/>
        <v>2</v>
      </c>
      <c r="I154" s="45">
        <f t="shared" si="13"/>
        <v>10369.132634730538</v>
      </c>
      <c r="J154" s="81"/>
      <c r="K154" s="80">
        <f t="shared" si="14"/>
        <v>0</v>
      </c>
    </row>
    <row r="155" spans="1:11" ht="14.1" customHeight="1" x14ac:dyDescent="0.25">
      <c r="A155" s="15" t="s">
        <v>303</v>
      </c>
      <c r="B155" s="16" t="s">
        <v>304</v>
      </c>
      <c r="C155" s="13">
        <v>359725.2</v>
      </c>
      <c r="D155" s="55">
        <v>75</v>
      </c>
      <c r="E155" s="36">
        <f t="shared" si="10"/>
        <v>4796.3360000000002</v>
      </c>
      <c r="F155" s="61">
        <v>77</v>
      </c>
      <c r="G155" s="14">
        <f t="shared" si="11"/>
        <v>369317.87200000003</v>
      </c>
      <c r="H155" s="35">
        <f t="shared" si="12"/>
        <v>2</v>
      </c>
      <c r="I155" s="45">
        <f t="shared" si="13"/>
        <v>9592.6720000000005</v>
      </c>
      <c r="J155" s="81"/>
      <c r="K155" s="80">
        <f t="shared" si="14"/>
        <v>0</v>
      </c>
    </row>
    <row r="156" spans="1:11" ht="14.1" customHeight="1" x14ac:dyDescent="0.25">
      <c r="A156" s="15" t="s">
        <v>305</v>
      </c>
      <c r="B156" s="16" t="s">
        <v>306</v>
      </c>
      <c r="C156" s="13">
        <v>556205.21</v>
      </c>
      <c r="D156" s="55">
        <v>134</v>
      </c>
      <c r="E156" s="36">
        <f t="shared" si="10"/>
        <v>4150.7851492537311</v>
      </c>
      <c r="F156" s="61">
        <v>131</v>
      </c>
      <c r="G156" s="14">
        <f t="shared" si="11"/>
        <v>543752.85455223883</v>
      </c>
      <c r="H156" s="35">
        <f t="shared" si="12"/>
        <v>-3</v>
      </c>
      <c r="I156" s="45">
        <f t="shared" si="13"/>
        <v>-12452.355447761194</v>
      </c>
      <c r="J156" s="81"/>
      <c r="K156" s="80">
        <f t="shared" si="14"/>
        <v>0</v>
      </c>
    </row>
    <row r="157" spans="1:11" ht="14.1" customHeight="1" x14ac:dyDescent="0.25">
      <c r="A157" s="15" t="s">
        <v>307</v>
      </c>
      <c r="B157" s="16" t="s">
        <v>308</v>
      </c>
      <c r="C157" s="13">
        <v>915250.59</v>
      </c>
      <c r="D157" s="55">
        <v>168</v>
      </c>
      <c r="E157" s="36">
        <f t="shared" si="10"/>
        <v>5447.9201785714286</v>
      </c>
      <c r="F157" s="61">
        <v>195</v>
      </c>
      <c r="G157" s="14">
        <f t="shared" si="11"/>
        <v>1062344.4348214285</v>
      </c>
      <c r="H157" s="35">
        <f t="shared" si="12"/>
        <v>27</v>
      </c>
      <c r="I157" s="45">
        <f t="shared" si="13"/>
        <v>147093.84482142856</v>
      </c>
      <c r="J157" s="81"/>
      <c r="K157" s="80">
        <f t="shared" si="14"/>
        <v>0</v>
      </c>
    </row>
    <row r="158" spans="1:11" ht="14.1" customHeight="1" x14ac:dyDescent="0.25">
      <c r="A158" s="15" t="s">
        <v>309</v>
      </c>
      <c r="B158" s="16" t="s">
        <v>310</v>
      </c>
      <c r="C158" s="13">
        <v>1101347.4300000002</v>
      </c>
      <c r="D158" s="55">
        <v>310</v>
      </c>
      <c r="E158" s="36">
        <f t="shared" si="10"/>
        <v>3552.733645161291</v>
      </c>
      <c r="F158" s="61">
        <v>346</v>
      </c>
      <c r="G158" s="14">
        <f t="shared" si="11"/>
        <v>1229245.8412258066</v>
      </c>
      <c r="H158" s="35">
        <f t="shared" si="12"/>
        <v>36</v>
      </c>
      <c r="I158" s="45">
        <f t="shared" si="13"/>
        <v>127898.41122580647</v>
      </c>
      <c r="J158" s="81"/>
      <c r="K158" s="80">
        <f t="shared" si="14"/>
        <v>0</v>
      </c>
    </row>
    <row r="159" spans="1:11" ht="14.1" customHeight="1" x14ac:dyDescent="0.25">
      <c r="A159" s="18"/>
      <c r="B159" s="19"/>
      <c r="C159" s="20"/>
      <c r="E159" s="37"/>
      <c r="F159" s="56"/>
      <c r="G159" s="56"/>
      <c r="H159" s="37"/>
      <c r="I159" s="37"/>
      <c r="J159" s="82"/>
      <c r="K159" s="81"/>
    </row>
    <row r="160" spans="1:11" ht="14.1" customHeight="1" x14ac:dyDescent="0.25">
      <c r="A160" s="18"/>
      <c r="B160" s="16" t="s">
        <v>311</v>
      </c>
      <c r="C160" s="21">
        <f>SUM(C8:C158)</f>
        <v>308555180.96999991</v>
      </c>
      <c r="D160" s="56">
        <f t="shared" ref="D160:K160" si="15">SUM(D8:D158)</f>
        <v>65201</v>
      </c>
      <c r="E160" s="21" t="e">
        <f t="shared" si="15"/>
        <v>#DIV/0!</v>
      </c>
      <c r="F160" s="56">
        <f t="shared" si="15"/>
        <v>65910</v>
      </c>
      <c r="G160" s="56" t="e">
        <f t="shared" si="15"/>
        <v>#DIV/0!</v>
      </c>
      <c r="H160" s="21">
        <f t="shared" si="15"/>
        <v>709</v>
      </c>
      <c r="I160" s="21" t="e">
        <f t="shared" si="15"/>
        <v>#DIV/0!</v>
      </c>
      <c r="J160" s="21">
        <f t="shared" si="15"/>
        <v>2858062.52</v>
      </c>
      <c r="K160" s="21" t="e">
        <f t="shared" si="15"/>
        <v>#DIV/0!</v>
      </c>
    </row>
    <row r="161" spans="1:11" ht="14.1" customHeight="1" thickBot="1" x14ac:dyDescent="0.3">
      <c r="A161" s="22"/>
      <c r="B161" s="23"/>
      <c r="C161" s="24"/>
      <c r="D161" s="57"/>
      <c r="E161" s="38"/>
      <c r="F161" s="57"/>
      <c r="G161" s="57"/>
      <c r="H161" s="38"/>
      <c r="I161" s="47"/>
      <c r="J161" s="83"/>
      <c r="K161" s="83"/>
    </row>
    <row r="162" spans="1:11" ht="14.1" customHeight="1" x14ac:dyDescent="0.25">
      <c r="A162" s="26"/>
      <c r="B162" s="26"/>
      <c r="C162" s="27"/>
      <c r="D162" s="58"/>
      <c r="E162" s="39"/>
      <c r="F162" s="58"/>
      <c r="G162" s="58"/>
      <c r="H162" s="39"/>
      <c r="I162" s="48"/>
      <c r="J162" s="84"/>
      <c r="K162" s="84"/>
    </row>
    <row r="163" spans="1:11" ht="14.1" customHeight="1" x14ac:dyDescent="0.25">
      <c r="A163" s="26"/>
      <c r="B163" s="26"/>
      <c r="C163" s="26"/>
      <c r="E163" s="39"/>
      <c r="F163" s="59"/>
      <c r="G163" s="59"/>
      <c r="H163" s="39"/>
      <c r="I163" s="39"/>
      <c r="J163" s="84"/>
      <c r="K163" s="84"/>
    </row>
    <row r="164" spans="1:11" ht="14.1" customHeight="1" x14ac:dyDescent="0.25">
      <c r="A164" s="26"/>
      <c r="B164" s="26"/>
      <c r="C164" s="28"/>
      <c r="D164" s="58"/>
      <c r="E164" s="39"/>
      <c r="F164" s="59"/>
      <c r="G164" s="59"/>
      <c r="H164" s="39"/>
      <c r="I164" s="39"/>
      <c r="J164" s="84"/>
      <c r="K164" s="84"/>
    </row>
    <row r="165" spans="1:11" ht="14.1" customHeight="1" x14ac:dyDescent="0.25">
      <c r="A165" s="26"/>
      <c r="B165" s="26"/>
      <c r="C165" s="26"/>
      <c r="D165" s="58"/>
      <c r="E165" s="39"/>
      <c r="F165" s="59"/>
      <c r="G165" s="59"/>
      <c r="H165" s="39"/>
      <c r="I165" s="39"/>
      <c r="J165" s="84"/>
      <c r="K165" s="84"/>
    </row>
    <row r="166" spans="1:11" ht="14.1" customHeight="1" x14ac:dyDescent="0.25">
      <c r="A166" s="26"/>
      <c r="B166" s="26"/>
      <c r="C166" s="26"/>
      <c r="D166" s="58"/>
      <c r="E166" s="39"/>
      <c r="F166" s="59"/>
      <c r="G166" s="59"/>
      <c r="H166" s="39"/>
      <c r="I166" s="39"/>
      <c r="J166" s="84"/>
      <c r="K166" s="84"/>
    </row>
    <row r="167" spans="1:11" ht="14.1" customHeight="1" x14ac:dyDescent="0.25">
      <c r="A167" s="26"/>
      <c r="B167" s="26"/>
      <c r="C167" s="26"/>
      <c r="D167" s="58"/>
      <c r="E167" s="39"/>
      <c r="F167" s="59"/>
      <c r="G167" s="59"/>
      <c r="H167" s="39"/>
      <c r="I167" s="39"/>
      <c r="J167" s="84"/>
      <c r="K167" s="84"/>
    </row>
    <row r="168" spans="1:11" ht="14.1" customHeight="1" x14ac:dyDescent="0.25">
      <c r="A168" s="26"/>
      <c r="B168" s="26"/>
      <c r="C168" s="26"/>
      <c r="D168" s="58"/>
      <c r="E168" s="39"/>
      <c r="F168" s="59"/>
      <c r="G168" s="59"/>
      <c r="H168" s="39"/>
      <c r="I168" s="39"/>
      <c r="J168" s="84"/>
      <c r="K168" s="84"/>
    </row>
    <row r="169" spans="1:11" ht="14.1" customHeight="1" x14ac:dyDescent="0.25">
      <c r="A169" s="26"/>
      <c r="B169" s="26"/>
      <c r="C169" s="26"/>
      <c r="D169" s="58"/>
      <c r="E169" s="39"/>
      <c r="F169" s="59"/>
      <c r="G169" s="59"/>
      <c r="H169" s="39"/>
      <c r="I169" s="39"/>
      <c r="J169" s="84"/>
      <c r="K169" s="84"/>
    </row>
    <row r="170" spans="1:11" ht="14.1" customHeight="1" x14ac:dyDescent="0.25">
      <c r="A170" s="26"/>
      <c r="B170" s="26"/>
      <c r="C170" s="26"/>
      <c r="D170" s="58"/>
      <c r="E170" s="39"/>
      <c r="F170" s="59"/>
      <c r="G170" s="59"/>
      <c r="H170" s="39"/>
      <c r="I170" s="39"/>
      <c r="J170" s="84"/>
      <c r="K170" s="84"/>
    </row>
    <row r="171" spans="1:11" ht="14.1" customHeight="1" x14ac:dyDescent="0.25">
      <c r="A171" s="26"/>
      <c r="B171" s="26"/>
      <c r="C171" s="26"/>
      <c r="D171" s="59"/>
      <c r="E171" s="39"/>
      <c r="F171" s="59"/>
      <c r="G171" s="59"/>
      <c r="H171" s="39"/>
      <c r="I171" s="39"/>
      <c r="J171" s="84"/>
      <c r="K171" s="84"/>
    </row>
    <row r="172" spans="1:11" ht="14.1" customHeight="1" x14ac:dyDescent="0.25">
      <c r="A172" s="26"/>
      <c r="B172" s="26"/>
      <c r="C172" s="26"/>
      <c r="D172" s="59"/>
      <c r="E172" s="39"/>
      <c r="F172" s="59"/>
      <c r="G172" s="59"/>
      <c r="H172" s="39"/>
      <c r="I172" s="39"/>
      <c r="J172" s="84"/>
      <c r="K172" s="84"/>
    </row>
    <row r="173" spans="1:11" ht="14.1" customHeight="1" x14ac:dyDescent="0.25">
      <c r="A173" s="26"/>
      <c r="B173" s="26"/>
      <c r="C173" s="26"/>
      <c r="D173" s="59"/>
      <c r="E173" s="39"/>
      <c r="F173" s="59"/>
      <c r="G173" s="59"/>
      <c r="H173" s="39"/>
      <c r="I173" s="39"/>
      <c r="J173" s="84"/>
      <c r="K173" s="84"/>
    </row>
    <row r="174" spans="1:11" ht="14.1" customHeight="1" x14ac:dyDescent="0.25">
      <c r="A174" s="26"/>
      <c r="B174" s="26"/>
      <c r="C174" s="26"/>
      <c r="D174" s="59"/>
      <c r="E174" s="39"/>
      <c r="F174" s="59"/>
      <c r="G174" s="59"/>
      <c r="H174" s="39"/>
      <c r="I174" s="39"/>
      <c r="J174" s="84"/>
      <c r="K174" s="84"/>
    </row>
    <row r="175" spans="1:11" ht="14.1" customHeight="1" x14ac:dyDescent="0.25">
      <c r="A175" s="26"/>
      <c r="B175" s="26"/>
      <c r="C175" s="26"/>
      <c r="D175" s="59"/>
      <c r="E175" s="39"/>
      <c r="F175" s="59"/>
      <c r="G175" s="59"/>
      <c r="H175" s="39"/>
      <c r="I175" s="39"/>
      <c r="J175" s="84"/>
      <c r="K175" s="84"/>
    </row>
    <row r="176" spans="1:11" ht="14.1" customHeight="1" x14ac:dyDescent="0.25">
      <c r="A176" s="26"/>
      <c r="B176" s="26"/>
      <c r="C176" s="26"/>
      <c r="D176" s="59"/>
      <c r="E176" s="39"/>
      <c r="F176" s="59"/>
      <c r="G176" s="59"/>
      <c r="H176" s="39"/>
      <c r="I176" s="39"/>
      <c r="J176" s="84"/>
      <c r="K176" s="84"/>
    </row>
    <row r="177" spans="1:11" ht="14.1" customHeight="1" x14ac:dyDescent="0.25">
      <c r="A177" s="26"/>
      <c r="B177" s="26"/>
      <c r="C177" s="26"/>
      <c r="D177" s="59"/>
      <c r="E177" s="39"/>
      <c r="F177" s="59"/>
      <c r="G177" s="59"/>
      <c r="H177" s="39"/>
      <c r="I177" s="39"/>
      <c r="J177" s="84"/>
      <c r="K177" s="84"/>
    </row>
    <row r="178" spans="1:11" ht="14.1" customHeight="1" x14ac:dyDescent="0.25">
      <c r="A178" s="26"/>
      <c r="B178" s="26"/>
      <c r="C178" s="26"/>
      <c r="D178" s="59"/>
      <c r="E178" s="39"/>
      <c r="F178" s="59"/>
      <c r="G178" s="59"/>
      <c r="H178" s="39"/>
      <c r="I178" s="39"/>
      <c r="J178" s="84"/>
      <c r="K178" s="84"/>
    </row>
    <row r="179" spans="1:11" ht="14.1" customHeight="1" x14ac:dyDescent="0.25">
      <c r="A179" s="26"/>
      <c r="B179" s="26"/>
      <c r="C179" s="26"/>
      <c r="D179" s="59"/>
      <c r="E179" s="39"/>
      <c r="F179" s="59"/>
      <c r="G179" s="59"/>
      <c r="H179" s="39"/>
      <c r="I179" s="39"/>
      <c r="J179" s="84"/>
      <c r="K179" s="84"/>
    </row>
    <row r="180" spans="1:11" ht="14.1" customHeight="1" x14ac:dyDescent="0.25">
      <c r="A180" s="26"/>
      <c r="B180" s="26"/>
      <c r="C180" s="26"/>
      <c r="D180" s="59"/>
      <c r="E180" s="39"/>
      <c r="F180" s="59"/>
      <c r="G180" s="59"/>
      <c r="H180" s="39"/>
      <c r="I180" s="39"/>
      <c r="J180" s="84"/>
      <c r="K180" s="84"/>
    </row>
    <row r="181" spans="1:11" ht="14.1" customHeight="1" x14ac:dyDescent="0.25">
      <c r="A181" s="26"/>
      <c r="B181" s="26"/>
      <c r="C181" s="26"/>
      <c r="D181" s="59"/>
      <c r="E181" s="39"/>
      <c r="F181" s="59"/>
      <c r="G181" s="59"/>
      <c r="H181" s="39"/>
      <c r="I181" s="39"/>
      <c r="J181" s="84"/>
      <c r="K181" s="84"/>
    </row>
    <row r="182" spans="1:11" ht="14.1" customHeight="1" x14ac:dyDescent="0.25">
      <c r="A182" s="26"/>
      <c r="B182" s="26"/>
      <c r="C182" s="26"/>
      <c r="D182" s="59"/>
      <c r="E182" s="39"/>
      <c r="F182" s="59"/>
      <c r="G182" s="59"/>
      <c r="H182" s="39"/>
      <c r="I182" s="39"/>
      <c r="J182" s="84"/>
      <c r="K182" s="84"/>
    </row>
    <row r="183" spans="1:11" ht="14.1" customHeight="1" x14ac:dyDescent="0.25">
      <c r="A183" s="26"/>
      <c r="B183" s="26"/>
      <c r="C183" s="26"/>
      <c r="D183" s="59"/>
      <c r="E183" s="39"/>
      <c r="F183" s="59"/>
      <c r="G183" s="59"/>
      <c r="H183" s="39"/>
      <c r="I183" s="39"/>
      <c r="J183" s="84"/>
      <c r="K183" s="84"/>
    </row>
    <row r="184" spans="1:11" ht="14.1" customHeight="1" x14ac:dyDescent="0.25">
      <c r="A184" s="26"/>
      <c r="B184" s="26"/>
      <c r="C184" s="26"/>
      <c r="D184" s="59"/>
      <c r="E184" s="39"/>
      <c r="F184" s="59"/>
      <c r="G184" s="59"/>
      <c r="H184" s="39"/>
      <c r="I184" s="39"/>
      <c r="J184" s="84"/>
      <c r="K184" s="84"/>
    </row>
    <row r="185" spans="1:11" ht="14.1" customHeight="1" x14ac:dyDescent="0.25">
      <c r="A185" s="26"/>
      <c r="B185" s="26"/>
      <c r="C185" s="26"/>
      <c r="D185" s="59"/>
      <c r="E185" s="39"/>
      <c r="F185" s="59"/>
      <c r="G185" s="59"/>
      <c r="H185" s="39"/>
      <c r="I185" s="39"/>
      <c r="J185" s="84"/>
      <c r="K185" s="84"/>
    </row>
    <row r="186" spans="1:11" ht="14.1" customHeight="1" x14ac:dyDescent="0.25">
      <c r="A186" s="26"/>
      <c r="B186" s="26"/>
      <c r="C186" s="26"/>
      <c r="D186" s="59"/>
      <c r="E186" s="39"/>
      <c r="F186" s="59"/>
      <c r="G186" s="59"/>
      <c r="H186" s="39"/>
      <c r="I186" s="39"/>
      <c r="J186" s="84"/>
      <c r="K186" s="84"/>
    </row>
    <row r="187" spans="1:11" ht="14.1" customHeight="1" x14ac:dyDescent="0.25">
      <c r="A187" s="26"/>
      <c r="B187" s="26"/>
      <c r="C187" s="26"/>
      <c r="D187" s="59"/>
      <c r="E187" s="39"/>
      <c r="F187" s="59"/>
      <c r="G187" s="59"/>
      <c r="H187" s="39"/>
      <c r="I187" s="39"/>
      <c r="J187" s="84"/>
      <c r="K187" s="84"/>
    </row>
    <row r="188" spans="1:11" ht="14.1" customHeight="1" x14ac:dyDescent="0.25">
      <c r="A188" s="26"/>
      <c r="B188" s="26"/>
      <c r="C188" s="26"/>
      <c r="D188" s="59"/>
      <c r="E188" s="39"/>
      <c r="F188" s="59"/>
      <c r="G188" s="59"/>
      <c r="H188" s="39"/>
      <c r="I188" s="39"/>
      <c r="J188" s="84"/>
      <c r="K188" s="84"/>
    </row>
    <row r="189" spans="1:11" ht="14.1" customHeight="1" x14ac:dyDescent="0.25">
      <c r="A189" s="26"/>
      <c r="B189" s="26"/>
      <c r="C189" s="26"/>
      <c r="D189" s="59"/>
      <c r="E189" s="39"/>
      <c r="F189" s="59"/>
      <c r="G189" s="59"/>
      <c r="H189" s="39"/>
      <c r="I189" s="39"/>
      <c r="J189" s="84"/>
      <c r="K189" s="84"/>
    </row>
    <row r="190" spans="1:11" ht="14.1" customHeight="1" x14ac:dyDescent="0.25">
      <c r="A190" s="26"/>
      <c r="B190" s="26"/>
      <c r="C190" s="26"/>
      <c r="D190" s="59"/>
      <c r="E190" s="39"/>
      <c r="F190" s="59"/>
      <c r="G190" s="59"/>
      <c r="H190" s="39"/>
      <c r="I190" s="39"/>
      <c r="J190" s="84"/>
      <c r="K190" s="84"/>
    </row>
    <row r="191" spans="1:11" ht="14.1" customHeight="1" x14ac:dyDescent="0.25">
      <c r="A191" s="26"/>
      <c r="B191" s="26"/>
      <c r="C191" s="26"/>
      <c r="D191" s="59"/>
      <c r="E191" s="39"/>
      <c r="F191" s="59"/>
      <c r="G191" s="59"/>
      <c r="H191" s="39"/>
      <c r="I191" s="39"/>
      <c r="J191" s="84"/>
      <c r="K191" s="84"/>
    </row>
    <row r="192" spans="1:11" ht="14.1" customHeight="1" x14ac:dyDescent="0.25">
      <c r="A192" s="26"/>
      <c r="B192" s="26"/>
      <c r="C192" s="26"/>
      <c r="D192" s="59"/>
      <c r="E192" s="39"/>
      <c r="F192" s="59"/>
      <c r="G192" s="59"/>
      <c r="H192" s="39"/>
      <c r="I192" s="39"/>
      <c r="J192" s="84"/>
      <c r="K192" s="84"/>
    </row>
    <row r="193" spans="1:11" x14ac:dyDescent="0.25">
      <c r="A193" s="26"/>
      <c r="B193" s="26"/>
      <c r="C193" s="26"/>
      <c r="D193" s="59"/>
      <c r="E193" s="39"/>
      <c r="F193" s="59"/>
      <c r="G193" s="59"/>
      <c r="H193" s="39"/>
      <c r="I193" s="39"/>
      <c r="J193" s="84"/>
      <c r="K193" s="84"/>
    </row>
    <row r="194" spans="1:11" x14ac:dyDescent="0.25">
      <c r="A194" s="26"/>
      <c r="B194" s="26"/>
      <c r="C194" s="26"/>
      <c r="D194" s="59"/>
      <c r="E194" s="39"/>
      <c r="F194" s="59"/>
      <c r="G194" s="59"/>
      <c r="H194" s="39"/>
      <c r="I194" s="39"/>
      <c r="J194" s="84"/>
      <c r="K194" s="84"/>
    </row>
    <row r="195" spans="1:11" x14ac:dyDescent="0.25">
      <c r="A195" s="26"/>
      <c r="B195" s="26"/>
      <c r="C195" s="26"/>
      <c r="D195" s="59"/>
      <c r="E195" s="39"/>
      <c r="F195" s="59"/>
      <c r="G195" s="59"/>
      <c r="H195" s="39"/>
      <c r="I195" s="39"/>
      <c r="J195" s="84"/>
      <c r="K195" s="84"/>
    </row>
    <row r="196" spans="1:11" x14ac:dyDescent="0.25">
      <c r="A196" s="26"/>
      <c r="B196" s="26"/>
      <c r="C196" s="26"/>
      <c r="D196" s="59"/>
      <c r="E196" s="39"/>
      <c r="F196" s="59"/>
      <c r="G196" s="59"/>
      <c r="H196" s="39"/>
      <c r="I196" s="39"/>
      <c r="J196" s="84"/>
      <c r="K196" s="84"/>
    </row>
    <row r="197" spans="1:11" x14ac:dyDescent="0.25">
      <c r="A197" s="26"/>
      <c r="B197" s="26"/>
      <c r="C197" s="26"/>
      <c r="D197" s="59"/>
      <c r="E197" s="39"/>
      <c r="F197" s="59"/>
      <c r="G197" s="59"/>
      <c r="H197" s="39"/>
      <c r="I197" s="39"/>
      <c r="J197" s="84"/>
      <c r="K197" s="84"/>
    </row>
    <row r="198" spans="1:11" x14ac:dyDescent="0.25">
      <c r="A198" s="26"/>
      <c r="B198" s="26"/>
      <c r="C198" s="26"/>
      <c r="D198" s="59"/>
      <c r="E198" s="39"/>
      <c r="F198" s="59"/>
      <c r="G198" s="59"/>
      <c r="H198" s="39"/>
      <c r="I198" s="39"/>
      <c r="J198" s="84"/>
      <c r="K198" s="84"/>
    </row>
    <row r="199" spans="1:11" x14ac:dyDescent="0.25">
      <c r="A199" s="26"/>
      <c r="B199" s="26"/>
      <c r="C199" s="26"/>
      <c r="D199" s="59"/>
      <c r="E199" s="39"/>
      <c r="F199" s="59"/>
      <c r="G199" s="59"/>
      <c r="H199" s="39"/>
      <c r="I199" s="39"/>
      <c r="J199" s="84"/>
      <c r="K199" s="84"/>
    </row>
    <row r="200" spans="1:11" x14ac:dyDescent="0.25">
      <c r="A200" s="26"/>
      <c r="B200" s="26"/>
      <c r="C200" s="26"/>
      <c r="D200" s="59"/>
      <c r="E200" s="39"/>
      <c r="F200" s="59"/>
      <c r="G200" s="59"/>
      <c r="H200" s="39"/>
      <c r="I200" s="39"/>
      <c r="J200" s="84"/>
      <c r="K200" s="84"/>
    </row>
    <row r="201" spans="1:11" x14ac:dyDescent="0.25">
      <c r="A201" s="26"/>
      <c r="B201" s="26"/>
      <c r="C201" s="26"/>
      <c r="D201" s="59"/>
      <c r="E201" s="39"/>
      <c r="F201" s="59"/>
      <c r="G201" s="59"/>
      <c r="H201" s="39"/>
      <c r="I201" s="39"/>
      <c r="J201" s="84"/>
      <c r="K201" s="84"/>
    </row>
    <row r="202" spans="1:11" x14ac:dyDescent="0.25">
      <c r="A202" s="26"/>
      <c r="B202" s="26"/>
      <c r="C202" s="26"/>
      <c r="D202" s="59"/>
      <c r="E202" s="39"/>
      <c r="F202" s="59"/>
      <c r="G202" s="59"/>
      <c r="H202" s="39"/>
      <c r="I202" s="39"/>
      <c r="J202" s="84"/>
      <c r="K202" s="84"/>
    </row>
    <row r="203" spans="1:11" x14ac:dyDescent="0.25">
      <c r="A203" s="26"/>
      <c r="B203" s="26"/>
      <c r="C203" s="26"/>
      <c r="D203" s="59"/>
      <c r="E203" s="39"/>
      <c r="F203" s="59"/>
      <c r="G203" s="59"/>
      <c r="H203" s="39"/>
      <c r="I203" s="39"/>
      <c r="J203" s="84"/>
      <c r="K203" s="84"/>
    </row>
    <row r="204" spans="1:11" x14ac:dyDescent="0.25">
      <c r="A204" s="26"/>
      <c r="B204" s="26"/>
      <c r="C204" s="26"/>
      <c r="D204" s="59"/>
      <c r="E204" s="39"/>
      <c r="F204" s="59"/>
      <c r="G204" s="59"/>
      <c r="H204" s="39"/>
      <c r="I204" s="39"/>
      <c r="J204" s="84"/>
      <c r="K204" s="84"/>
    </row>
    <row r="205" spans="1:11" x14ac:dyDescent="0.25">
      <c r="A205" s="26"/>
      <c r="B205" s="26"/>
      <c r="C205" s="26"/>
      <c r="D205" s="59"/>
      <c r="E205" s="39"/>
      <c r="F205" s="59"/>
      <c r="G205" s="59"/>
      <c r="H205" s="39"/>
      <c r="I205" s="39"/>
      <c r="J205" s="84"/>
      <c r="K205" s="84"/>
    </row>
    <row r="206" spans="1:11" x14ac:dyDescent="0.25">
      <c r="A206" s="26"/>
      <c r="B206" s="26"/>
      <c r="C206" s="26"/>
      <c r="D206" s="59"/>
      <c r="E206" s="39"/>
      <c r="F206" s="59"/>
      <c r="G206" s="59"/>
      <c r="H206" s="39"/>
      <c r="I206" s="39"/>
      <c r="J206" s="84"/>
      <c r="K206" s="84"/>
    </row>
    <row r="207" spans="1:11" x14ac:dyDescent="0.25">
      <c r="A207" s="26"/>
      <c r="B207" s="26"/>
      <c r="C207" s="26"/>
      <c r="D207" s="59"/>
      <c r="E207" s="39"/>
      <c r="F207" s="59"/>
      <c r="G207" s="59"/>
      <c r="H207" s="39"/>
      <c r="I207" s="39"/>
      <c r="J207" s="84"/>
      <c r="K207" s="84"/>
    </row>
    <row r="208" spans="1:11" x14ac:dyDescent="0.25">
      <c r="A208" s="26"/>
      <c r="B208" s="26"/>
      <c r="C208" s="26"/>
      <c r="D208" s="59"/>
      <c r="E208" s="39"/>
      <c r="F208" s="59"/>
      <c r="G208" s="59"/>
      <c r="H208" s="39"/>
      <c r="I208" s="39"/>
      <c r="J208" s="84"/>
      <c r="K208" s="84"/>
    </row>
    <row r="209" spans="1:11" x14ac:dyDescent="0.25">
      <c r="A209" s="26"/>
      <c r="B209" s="26"/>
      <c r="C209" s="26"/>
      <c r="D209" s="59"/>
      <c r="E209" s="39"/>
      <c r="F209" s="59"/>
      <c r="G209" s="59"/>
      <c r="H209" s="39"/>
      <c r="I209" s="39"/>
      <c r="J209" s="84"/>
      <c r="K209" s="84"/>
    </row>
    <row r="210" spans="1:11" x14ac:dyDescent="0.25">
      <c r="A210" s="26"/>
      <c r="B210" s="26"/>
      <c r="C210" s="26"/>
      <c r="D210" s="59"/>
      <c r="E210" s="39"/>
      <c r="F210" s="59"/>
      <c r="G210" s="59"/>
      <c r="H210" s="39"/>
      <c r="I210" s="39"/>
      <c r="J210" s="84"/>
      <c r="K210" s="84"/>
    </row>
    <row r="211" spans="1:11" x14ac:dyDescent="0.25">
      <c r="A211" s="26"/>
      <c r="B211" s="26"/>
      <c r="C211" s="26"/>
      <c r="D211" s="59"/>
      <c r="E211" s="39"/>
      <c r="F211" s="59"/>
      <c r="G211" s="59"/>
      <c r="H211" s="39"/>
      <c r="I211" s="39"/>
      <c r="J211" s="84"/>
      <c r="K211" s="84"/>
    </row>
    <row r="212" spans="1:11" x14ac:dyDescent="0.25">
      <c r="A212" s="26"/>
      <c r="B212" s="26"/>
      <c r="C212" s="26"/>
      <c r="D212" s="59"/>
      <c r="E212" s="39"/>
      <c r="F212" s="59"/>
      <c r="G212" s="59"/>
      <c r="H212" s="39"/>
      <c r="I212" s="39"/>
      <c r="J212" s="84"/>
      <c r="K212" s="84"/>
    </row>
    <row r="213" spans="1:11" x14ac:dyDescent="0.25">
      <c r="A213" s="26"/>
      <c r="B213" s="26"/>
      <c r="C213" s="26"/>
      <c r="D213" s="59"/>
      <c r="E213" s="39"/>
      <c r="F213" s="59"/>
      <c r="G213" s="59"/>
      <c r="H213" s="39"/>
      <c r="I213" s="39"/>
      <c r="J213" s="84"/>
      <c r="K213" s="84"/>
    </row>
    <row r="214" spans="1:11" x14ac:dyDescent="0.25">
      <c r="A214" s="26"/>
      <c r="B214" s="26"/>
      <c r="C214" s="26"/>
      <c r="D214" s="59"/>
      <c r="E214" s="39"/>
      <c r="F214" s="59"/>
      <c r="G214" s="59"/>
      <c r="H214" s="39"/>
      <c r="I214" s="39"/>
      <c r="J214" s="84"/>
      <c r="K214" s="84"/>
    </row>
    <row r="215" spans="1:11" x14ac:dyDescent="0.25">
      <c r="A215" s="26"/>
      <c r="B215" s="26"/>
      <c r="C215" s="26"/>
      <c r="D215" s="59"/>
      <c r="E215" s="39"/>
      <c r="F215" s="59"/>
      <c r="G215" s="59"/>
      <c r="H215" s="39"/>
      <c r="I215" s="39"/>
      <c r="J215" s="84"/>
      <c r="K215" s="84"/>
    </row>
    <row r="216" spans="1:11" x14ac:dyDescent="0.25">
      <c r="A216" s="26"/>
      <c r="B216" s="26"/>
      <c r="C216" s="26"/>
      <c r="D216" s="59"/>
      <c r="E216" s="39"/>
      <c r="F216" s="59"/>
      <c r="G216" s="59"/>
      <c r="H216" s="39"/>
      <c r="I216" s="39"/>
      <c r="J216" s="84"/>
      <c r="K216" s="84"/>
    </row>
    <row r="217" spans="1:11" x14ac:dyDescent="0.25">
      <c r="A217" s="26"/>
      <c r="B217" s="26"/>
      <c r="C217" s="26"/>
      <c r="D217" s="59"/>
      <c r="E217" s="39"/>
      <c r="F217" s="59"/>
      <c r="G217" s="59"/>
      <c r="H217" s="39"/>
      <c r="I217" s="39"/>
      <c r="J217" s="84"/>
      <c r="K217" s="84"/>
    </row>
    <row r="218" spans="1:11" x14ac:dyDescent="0.25">
      <c r="A218" s="26"/>
      <c r="B218" s="26"/>
      <c r="C218" s="26"/>
      <c r="D218" s="59"/>
      <c r="E218" s="39"/>
      <c r="F218" s="59"/>
      <c r="G218" s="59"/>
      <c r="H218" s="39"/>
      <c r="I218" s="39"/>
      <c r="J218" s="84"/>
      <c r="K218" s="84"/>
    </row>
    <row r="219" spans="1:11" x14ac:dyDescent="0.25">
      <c r="A219" s="26"/>
      <c r="B219" s="26"/>
      <c r="C219" s="26"/>
      <c r="D219" s="59"/>
      <c r="E219" s="39"/>
      <c r="F219" s="59"/>
      <c r="G219" s="59"/>
      <c r="H219" s="39"/>
      <c r="I219" s="39"/>
      <c r="J219" s="84"/>
      <c r="K219" s="84"/>
    </row>
    <row r="220" spans="1:11" x14ac:dyDescent="0.25">
      <c r="A220" s="26"/>
      <c r="B220" s="26"/>
      <c r="C220" s="26"/>
      <c r="D220" s="59"/>
      <c r="E220" s="39"/>
      <c r="F220" s="59"/>
      <c r="G220" s="59"/>
      <c r="H220" s="39"/>
      <c r="I220" s="39"/>
      <c r="J220" s="84"/>
      <c r="K220" s="84"/>
    </row>
    <row r="221" spans="1:11" x14ac:dyDescent="0.25">
      <c r="A221" s="26"/>
      <c r="B221" s="26"/>
      <c r="C221" s="26"/>
      <c r="D221" s="59"/>
      <c r="E221" s="39"/>
      <c r="F221" s="59"/>
      <c r="G221" s="59"/>
      <c r="H221" s="39"/>
      <c r="I221" s="39"/>
      <c r="J221" s="84"/>
      <c r="K221" s="84"/>
    </row>
    <row r="222" spans="1:11" x14ac:dyDescent="0.25">
      <c r="A222" s="26"/>
      <c r="B222" s="26"/>
      <c r="C222" s="26"/>
      <c r="D222" s="59"/>
      <c r="E222" s="39"/>
      <c r="F222" s="59"/>
      <c r="G222" s="59"/>
      <c r="H222" s="39"/>
      <c r="I222" s="39"/>
      <c r="J222" s="84"/>
      <c r="K222" s="84"/>
    </row>
    <row r="223" spans="1:11" x14ac:dyDescent="0.25">
      <c r="A223" s="26"/>
      <c r="B223" s="26"/>
      <c r="C223" s="26"/>
      <c r="D223" s="59"/>
      <c r="E223" s="39"/>
      <c r="F223" s="59"/>
      <c r="G223" s="59"/>
      <c r="H223" s="39"/>
      <c r="I223" s="39"/>
      <c r="J223" s="84"/>
      <c r="K223" s="84"/>
    </row>
    <row r="224" spans="1:11" x14ac:dyDescent="0.25">
      <c r="A224" s="26"/>
      <c r="B224" s="26"/>
      <c r="C224" s="26"/>
      <c r="D224" s="59"/>
      <c r="E224" s="39"/>
      <c r="F224" s="59"/>
      <c r="G224" s="59"/>
      <c r="H224" s="39"/>
      <c r="I224" s="39"/>
      <c r="J224" s="84"/>
      <c r="K224" s="84"/>
    </row>
    <row r="225" spans="1:11" x14ac:dyDescent="0.25">
      <c r="A225" s="26"/>
      <c r="B225" s="26"/>
      <c r="C225" s="26"/>
      <c r="D225" s="59"/>
      <c r="E225" s="39"/>
      <c r="F225" s="59"/>
      <c r="G225" s="59"/>
      <c r="H225" s="39"/>
      <c r="I225" s="39"/>
      <c r="J225" s="84"/>
      <c r="K225" s="84"/>
    </row>
    <row r="226" spans="1:11" x14ac:dyDescent="0.25">
      <c r="A226" s="26"/>
      <c r="B226" s="26"/>
      <c r="C226" s="26"/>
      <c r="D226" s="59"/>
      <c r="E226" s="39"/>
      <c r="F226" s="59"/>
      <c r="G226" s="59"/>
      <c r="H226" s="39"/>
      <c r="I226" s="39"/>
      <c r="J226" s="84"/>
      <c r="K226" s="84"/>
    </row>
    <row r="227" spans="1:11" x14ac:dyDescent="0.25">
      <c r="A227" s="26"/>
      <c r="B227" s="26"/>
      <c r="C227" s="26"/>
      <c r="D227" s="59"/>
      <c r="E227" s="39"/>
      <c r="F227" s="59"/>
      <c r="G227" s="59"/>
      <c r="H227" s="39"/>
      <c r="I227" s="39"/>
      <c r="J227" s="84"/>
      <c r="K227" s="84"/>
    </row>
    <row r="228" spans="1:11" x14ac:dyDescent="0.25">
      <c r="A228" s="26"/>
      <c r="B228" s="26"/>
      <c r="C228" s="26"/>
      <c r="D228" s="59"/>
      <c r="E228" s="39"/>
      <c r="F228" s="59"/>
      <c r="G228" s="59"/>
      <c r="H228" s="39"/>
      <c r="I228" s="39"/>
      <c r="J228" s="84"/>
      <c r="K228" s="84"/>
    </row>
    <row r="229" spans="1:11" x14ac:dyDescent="0.25">
      <c r="A229" s="26"/>
      <c r="B229" s="26"/>
      <c r="C229" s="26"/>
      <c r="D229" s="59"/>
      <c r="E229" s="39"/>
      <c r="F229" s="59"/>
      <c r="G229" s="59"/>
      <c r="H229" s="39"/>
      <c r="I229" s="39"/>
      <c r="J229" s="84"/>
      <c r="K229" s="84"/>
    </row>
    <row r="230" spans="1:11" x14ac:dyDescent="0.25">
      <c r="A230" s="26"/>
      <c r="B230" s="26"/>
      <c r="C230" s="26"/>
      <c r="D230" s="59"/>
      <c r="E230" s="39"/>
      <c r="F230" s="59"/>
      <c r="G230" s="59"/>
      <c r="H230" s="39"/>
      <c r="I230" s="39"/>
      <c r="J230" s="84"/>
      <c r="K230" s="84"/>
    </row>
    <row r="231" spans="1:11" x14ac:dyDescent="0.25">
      <c r="A231" s="26"/>
      <c r="B231" s="26"/>
      <c r="C231" s="26"/>
      <c r="D231" s="59"/>
      <c r="E231" s="39"/>
      <c r="F231" s="59"/>
      <c r="G231" s="59"/>
      <c r="H231" s="39"/>
      <c r="I231" s="39"/>
      <c r="J231" s="84"/>
      <c r="K231" s="84"/>
    </row>
    <row r="232" spans="1:11" x14ac:dyDescent="0.25">
      <c r="A232" s="26"/>
      <c r="B232" s="26"/>
      <c r="C232" s="26"/>
      <c r="D232" s="59"/>
      <c r="E232" s="39"/>
      <c r="F232" s="59"/>
      <c r="G232" s="59"/>
      <c r="H232" s="39"/>
      <c r="I232" s="39"/>
      <c r="J232" s="84"/>
      <c r="K232" s="84"/>
    </row>
    <row r="233" spans="1:11" x14ac:dyDescent="0.25">
      <c r="A233" s="26"/>
      <c r="B233" s="26"/>
      <c r="C233" s="26"/>
      <c r="D233" s="59"/>
      <c r="E233" s="39"/>
      <c r="F233" s="59"/>
      <c r="G233" s="59"/>
      <c r="H233" s="39"/>
      <c r="I233" s="39"/>
      <c r="J233" s="84"/>
      <c r="K233" s="84"/>
    </row>
    <row r="234" spans="1:11" x14ac:dyDescent="0.25">
      <c r="A234" s="26"/>
      <c r="B234" s="26"/>
      <c r="C234" s="26"/>
      <c r="D234" s="59"/>
      <c r="E234" s="39"/>
      <c r="F234" s="59"/>
      <c r="G234" s="59"/>
      <c r="H234" s="39"/>
      <c r="I234" s="39"/>
      <c r="J234" s="84"/>
      <c r="K234" s="84"/>
    </row>
    <row r="235" spans="1:11" x14ac:dyDescent="0.25">
      <c r="A235" s="26"/>
      <c r="B235" s="26"/>
      <c r="C235" s="26"/>
      <c r="D235" s="59"/>
      <c r="E235" s="39"/>
      <c r="F235" s="59"/>
      <c r="G235" s="59"/>
      <c r="H235" s="39"/>
      <c r="I235" s="39"/>
      <c r="J235" s="84"/>
      <c r="K235" s="84"/>
    </row>
    <row r="236" spans="1:11" x14ac:dyDescent="0.25">
      <c r="A236" s="26"/>
      <c r="B236" s="26"/>
      <c r="C236" s="26"/>
      <c r="D236" s="59"/>
      <c r="E236" s="39"/>
      <c r="F236" s="59"/>
      <c r="G236" s="59"/>
      <c r="H236" s="39"/>
      <c r="I236" s="39"/>
      <c r="J236" s="84"/>
      <c r="K236" s="84"/>
    </row>
    <row r="237" spans="1:11" x14ac:dyDescent="0.25">
      <c r="A237" s="26"/>
      <c r="B237" s="26"/>
      <c r="C237" s="26"/>
      <c r="D237" s="59"/>
      <c r="E237" s="39"/>
      <c r="F237" s="59"/>
      <c r="G237" s="59"/>
      <c r="H237" s="39"/>
      <c r="I237" s="39"/>
      <c r="J237" s="84"/>
      <c r="K237" s="84"/>
    </row>
    <row r="238" spans="1:11" x14ac:dyDescent="0.25">
      <c r="A238" s="26"/>
      <c r="B238" s="26"/>
      <c r="C238" s="26"/>
      <c r="D238" s="59"/>
      <c r="E238" s="39"/>
      <c r="F238" s="59"/>
      <c r="G238" s="59"/>
      <c r="H238" s="39"/>
      <c r="I238" s="39"/>
      <c r="J238" s="84"/>
      <c r="K238" s="84"/>
    </row>
    <row r="239" spans="1:11" x14ac:dyDescent="0.25">
      <c r="A239" s="26"/>
      <c r="B239" s="26"/>
      <c r="C239" s="26"/>
      <c r="D239" s="59"/>
      <c r="E239" s="39"/>
      <c r="F239" s="59"/>
      <c r="G239" s="59"/>
      <c r="H239" s="39"/>
      <c r="I239" s="39"/>
      <c r="J239" s="84"/>
      <c r="K239" s="84"/>
    </row>
    <row r="240" spans="1:11" x14ac:dyDescent="0.25">
      <c r="A240" s="26"/>
      <c r="B240" s="26"/>
      <c r="C240" s="26"/>
      <c r="D240" s="59"/>
      <c r="E240" s="39"/>
      <c r="F240" s="59"/>
      <c r="G240" s="59"/>
      <c r="H240" s="39"/>
      <c r="I240" s="39"/>
      <c r="J240" s="84"/>
      <c r="K240" s="84"/>
    </row>
    <row r="241" spans="1:11" x14ac:dyDescent="0.25">
      <c r="A241" s="26"/>
      <c r="B241" s="26"/>
      <c r="C241" s="26"/>
      <c r="D241" s="59"/>
      <c r="E241" s="39"/>
      <c r="F241" s="59"/>
      <c r="G241" s="59"/>
      <c r="H241" s="39"/>
      <c r="I241" s="39"/>
      <c r="J241" s="84"/>
      <c r="K241" s="84"/>
    </row>
    <row r="242" spans="1:11" x14ac:dyDescent="0.25">
      <c r="A242" s="26"/>
      <c r="B242" s="26"/>
      <c r="C242" s="26"/>
      <c r="D242" s="59"/>
      <c r="E242" s="39"/>
      <c r="F242" s="59"/>
      <c r="G242" s="59"/>
      <c r="H242" s="39"/>
      <c r="I242" s="39"/>
      <c r="J242" s="84"/>
      <c r="K242" s="84"/>
    </row>
  </sheetData>
  <conditionalFormatting sqref="K8:K158">
    <cfRule type="cellIs" dxfId="1" priority="1" operator="lessThan">
      <formula>1</formula>
    </cfRule>
  </conditionalFormatting>
  <printOptions horizontalCentered="1"/>
  <pageMargins left="0.2" right="0.2" top="0.75" bottom="0" header="0.3" footer="0.3"/>
  <pageSetup paperSize="5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abSelected="1" workbookViewId="0">
      <selection activeCell="O10" sqref="O10"/>
    </sheetView>
  </sheetViews>
  <sheetFormatPr defaultColWidth="11" defaultRowHeight="15" x14ac:dyDescent="0.25"/>
  <cols>
    <col min="1" max="1" width="7.5703125" style="1" customWidth="1"/>
    <col min="2" max="2" width="35" style="1" customWidth="1"/>
    <col min="3" max="3" width="31.7109375" style="1" bestFit="1" customWidth="1"/>
    <col min="4" max="4" width="18" style="50" customWidth="1"/>
    <col min="5" max="5" width="22.5703125" style="30" customWidth="1"/>
    <col min="6" max="7" width="18" style="50" customWidth="1"/>
    <col min="8" max="8" width="18.28515625" style="30" customWidth="1"/>
    <col min="9" max="9" width="26.7109375" style="30" customWidth="1"/>
    <col min="10" max="10" width="22.7109375" style="99" customWidth="1"/>
    <col min="11" max="11" width="23.28515625" style="1" customWidth="1"/>
    <col min="12" max="16384" width="11" style="1"/>
  </cols>
  <sheetData>
    <row r="1" spans="1:11" x14ac:dyDescent="0.25">
      <c r="B1" s="2"/>
      <c r="C1" s="2"/>
      <c r="D1" s="49"/>
      <c r="E1" s="29"/>
      <c r="F1" s="49"/>
      <c r="G1" s="49"/>
      <c r="H1" s="29"/>
      <c r="J1" s="91"/>
      <c r="K1" s="76"/>
    </row>
    <row r="2" spans="1:11" ht="15.75" thickBot="1" x14ac:dyDescent="0.3">
      <c r="J2" s="91"/>
      <c r="K2" s="76"/>
    </row>
    <row r="3" spans="1:11" ht="16.5" thickBot="1" x14ac:dyDescent="0.3">
      <c r="B3" s="3" t="s">
        <v>0</v>
      </c>
      <c r="C3" s="3"/>
      <c r="D3" s="51"/>
      <c r="E3" s="31"/>
      <c r="F3" s="51"/>
      <c r="G3" s="51"/>
      <c r="H3" s="31"/>
      <c r="I3" s="41"/>
      <c r="J3" s="92"/>
      <c r="K3" s="86"/>
    </row>
    <row r="4" spans="1:11" x14ac:dyDescent="0.25">
      <c r="A4" s="4"/>
      <c r="B4" s="4"/>
      <c r="C4" s="5" t="s">
        <v>313</v>
      </c>
      <c r="D4" s="52" t="s">
        <v>319</v>
      </c>
      <c r="E4" s="32" t="s">
        <v>1</v>
      </c>
      <c r="F4" s="52" t="s">
        <v>320</v>
      </c>
      <c r="G4" s="52" t="s">
        <v>314</v>
      </c>
      <c r="H4" s="40" t="s">
        <v>313</v>
      </c>
      <c r="I4" s="42" t="s">
        <v>317</v>
      </c>
      <c r="J4" s="93" t="s">
        <v>314</v>
      </c>
      <c r="K4" s="87" t="s">
        <v>314</v>
      </c>
    </row>
    <row r="5" spans="1:11" ht="25.5" x14ac:dyDescent="0.25">
      <c r="A5" s="6" t="s">
        <v>2</v>
      </c>
      <c r="B5" s="7"/>
      <c r="C5" s="8" t="s">
        <v>3</v>
      </c>
      <c r="D5" s="53" t="s">
        <v>313</v>
      </c>
      <c r="E5" s="33" t="s">
        <v>4</v>
      </c>
      <c r="F5" s="53" t="s">
        <v>314</v>
      </c>
      <c r="G5" s="90" t="s">
        <v>336</v>
      </c>
      <c r="H5" s="33" t="s">
        <v>315</v>
      </c>
      <c r="I5" s="43" t="s">
        <v>318</v>
      </c>
      <c r="J5" s="94" t="s">
        <v>333</v>
      </c>
      <c r="K5" s="88" t="s">
        <v>338</v>
      </c>
    </row>
    <row r="6" spans="1:11" x14ac:dyDescent="0.25">
      <c r="A6" s="6" t="s">
        <v>5</v>
      </c>
      <c r="B6" s="6" t="s">
        <v>6</v>
      </c>
      <c r="C6" s="8" t="s">
        <v>7</v>
      </c>
      <c r="D6" s="53" t="s">
        <v>312</v>
      </c>
      <c r="E6" s="33" t="s">
        <v>8</v>
      </c>
      <c r="F6" s="53" t="s">
        <v>312</v>
      </c>
      <c r="G6" s="53" t="s">
        <v>337</v>
      </c>
      <c r="H6" s="33" t="s">
        <v>316</v>
      </c>
      <c r="I6" s="43" t="s">
        <v>335</v>
      </c>
      <c r="J6" s="8" t="s">
        <v>7</v>
      </c>
      <c r="K6" s="88" t="s">
        <v>334</v>
      </c>
    </row>
    <row r="7" spans="1:11" ht="15.75" thickBot="1" x14ac:dyDescent="0.3">
      <c r="A7" s="9"/>
      <c r="B7" s="9"/>
      <c r="C7" s="10" t="s">
        <v>321</v>
      </c>
      <c r="D7" s="54" t="s">
        <v>322</v>
      </c>
      <c r="E7" s="34" t="s">
        <v>323</v>
      </c>
      <c r="F7" s="54" t="s">
        <v>324</v>
      </c>
      <c r="G7" s="54"/>
      <c r="H7" s="34" t="s">
        <v>325</v>
      </c>
      <c r="I7" s="44"/>
      <c r="J7" s="95"/>
      <c r="K7" s="89"/>
    </row>
    <row r="8" spans="1:11" ht="14.1" customHeight="1" x14ac:dyDescent="0.25">
      <c r="A8" s="63" t="s">
        <v>9</v>
      </c>
      <c r="B8" s="64" t="s">
        <v>10</v>
      </c>
      <c r="C8" s="65">
        <v>2968666.51</v>
      </c>
      <c r="D8" s="66">
        <v>590</v>
      </c>
      <c r="E8" s="67">
        <f>+C8/D8</f>
        <v>5031.6381525423722</v>
      </c>
      <c r="F8" s="68">
        <v>526</v>
      </c>
      <c r="G8" s="69">
        <f>SUM(F8*E8)</f>
        <v>2646641.6682372876</v>
      </c>
      <c r="H8" s="67">
        <f t="shared" ref="H8:H39" si="0">SUM(D8-F8)</f>
        <v>64</v>
      </c>
      <c r="I8" s="70">
        <f t="shared" ref="I8:I39" si="1">SUM(E8*H8)</f>
        <v>322024.84176271182</v>
      </c>
      <c r="J8" s="102">
        <v>2858062.52</v>
      </c>
      <c r="K8" s="101">
        <f>J8/F8</f>
        <v>5433.5789353612172</v>
      </c>
    </row>
    <row r="9" spans="1:11" ht="14.1" customHeight="1" x14ac:dyDescent="0.25">
      <c r="A9" s="15" t="s">
        <v>11</v>
      </c>
      <c r="B9" s="16" t="s">
        <v>12</v>
      </c>
      <c r="C9" s="13">
        <v>2195270.16</v>
      </c>
      <c r="D9" s="55">
        <v>494</v>
      </c>
      <c r="E9" s="36">
        <f t="shared" ref="E9:E67" si="2">+C9/D9</f>
        <v>4443.8667206477739</v>
      </c>
      <c r="F9" s="61">
        <v>497</v>
      </c>
      <c r="G9" s="14">
        <f t="shared" ref="G9:G39" si="3">SUM(F9*E9)</f>
        <v>2208601.7601619437</v>
      </c>
      <c r="H9" s="35">
        <f t="shared" si="0"/>
        <v>-3</v>
      </c>
      <c r="I9" s="45">
        <f t="shared" si="1"/>
        <v>-13331.600161943323</v>
      </c>
      <c r="J9" s="20">
        <v>2156193.08</v>
      </c>
      <c r="K9" s="80">
        <f t="shared" ref="K9:K71" si="4">J9/F9</f>
        <v>4338.4166599597584</v>
      </c>
    </row>
    <row r="10" spans="1:11" ht="14.1" customHeight="1" x14ac:dyDescent="0.25">
      <c r="A10" s="15" t="s">
        <v>13</v>
      </c>
      <c r="B10" s="16" t="s">
        <v>14</v>
      </c>
      <c r="C10" s="13">
        <v>1473509.15</v>
      </c>
      <c r="D10" s="55">
        <v>334</v>
      </c>
      <c r="E10" s="36">
        <f t="shared" si="2"/>
        <v>4411.7040419161676</v>
      </c>
      <c r="F10" s="61">
        <v>344</v>
      </c>
      <c r="G10" s="14">
        <f t="shared" si="3"/>
        <v>1517626.1904191617</v>
      </c>
      <c r="H10" s="35">
        <f t="shared" si="0"/>
        <v>-10</v>
      </c>
      <c r="I10" s="45">
        <f t="shared" si="1"/>
        <v>-44117.040419161676</v>
      </c>
      <c r="J10" s="20">
        <v>1403069.52</v>
      </c>
      <c r="K10" s="80">
        <f t="shared" si="4"/>
        <v>4078.690465116279</v>
      </c>
    </row>
    <row r="11" spans="1:11" ht="14.1" customHeight="1" x14ac:dyDescent="0.25">
      <c r="A11" s="15" t="s">
        <v>15</v>
      </c>
      <c r="B11" s="16" t="s">
        <v>16</v>
      </c>
      <c r="C11" s="13">
        <v>1171215.8799999999</v>
      </c>
      <c r="D11" s="55">
        <v>258</v>
      </c>
      <c r="E11" s="36">
        <f t="shared" si="2"/>
        <v>4539.5964341085264</v>
      </c>
      <c r="F11" s="61">
        <v>257</v>
      </c>
      <c r="G11" s="14">
        <f t="shared" si="3"/>
        <v>1166676.2835658912</v>
      </c>
      <c r="H11" s="35">
        <f t="shared" si="0"/>
        <v>1</v>
      </c>
      <c r="I11" s="45">
        <f t="shared" si="1"/>
        <v>4539.5964341085264</v>
      </c>
      <c r="J11" s="20">
        <v>1266546.77</v>
      </c>
      <c r="K11" s="80">
        <f t="shared" si="4"/>
        <v>4928.1975486381325</v>
      </c>
    </row>
    <row r="12" spans="1:11" ht="14.1" customHeight="1" x14ac:dyDescent="0.25">
      <c r="A12" s="15" t="s">
        <v>17</v>
      </c>
      <c r="B12" s="16" t="s">
        <v>18</v>
      </c>
      <c r="C12" s="13">
        <v>635771.77</v>
      </c>
      <c r="D12" s="55">
        <v>171</v>
      </c>
      <c r="E12" s="36">
        <f t="shared" si="2"/>
        <v>3717.9635672514619</v>
      </c>
      <c r="F12" s="61">
        <v>158</v>
      </c>
      <c r="G12" s="14">
        <f t="shared" si="3"/>
        <v>587438.24362573097</v>
      </c>
      <c r="H12" s="35">
        <f t="shared" si="0"/>
        <v>13</v>
      </c>
      <c r="I12" s="45">
        <f t="shared" si="1"/>
        <v>48333.526374269008</v>
      </c>
      <c r="J12" s="20">
        <v>707464.1</v>
      </c>
      <c r="K12" s="80">
        <f t="shared" si="4"/>
        <v>4477.6208860759489</v>
      </c>
    </row>
    <row r="13" spans="1:11" ht="14.1" customHeight="1" x14ac:dyDescent="0.25">
      <c r="A13" s="15" t="s">
        <v>19</v>
      </c>
      <c r="B13" s="16" t="s">
        <v>20</v>
      </c>
      <c r="C13" s="13">
        <v>1476658.67</v>
      </c>
      <c r="D13" s="55">
        <v>393</v>
      </c>
      <c r="E13" s="36">
        <f t="shared" si="2"/>
        <v>3757.4011959287532</v>
      </c>
      <c r="F13" s="61">
        <v>382</v>
      </c>
      <c r="G13" s="14">
        <f t="shared" si="3"/>
        <v>1435327.2568447837</v>
      </c>
      <c r="H13" s="35">
        <f t="shared" si="0"/>
        <v>11</v>
      </c>
      <c r="I13" s="45">
        <f t="shared" si="1"/>
        <v>41331.413155216287</v>
      </c>
      <c r="J13" s="20">
        <v>1523812</v>
      </c>
      <c r="K13" s="80">
        <f t="shared" si="4"/>
        <v>3989.0366492146595</v>
      </c>
    </row>
    <row r="14" spans="1:11" ht="14.1" customHeight="1" x14ac:dyDescent="0.25">
      <c r="A14" s="15" t="s">
        <v>21</v>
      </c>
      <c r="B14" s="16" t="s">
        <v>22</v>
      </c>
      <c r="C14" s="13">
        <v>952825.75</v>
      </c>
      <c r="D14" s="55">
        <v>217</v>
      </c>
      <c r="E14" s="36">
        <f t="shared" si="2"/>
        <v>4390.9020737327191</v>
      </c>
      <c r="F14" s="61">
        <v>220</v>
      </c>
      <c r="G14" s="14">
        <f t="shared" si="3"/>
        <v>965998.4562211982</v>
      </c>
      <c r="H14" s="35">
        <f t="shared" si="0"/>
        <v>-3</v>
      </c>
      <c r="I14" s="45">
        <f t="shared" si="1"/>
        <v>-13172.706221198157</v>
      </c>
      <c r="J14" s="20">
        <v>1078385.56</v>
      </c>
      <c r="K14" s="80">
        <f t="shared" si="4"/>
        <v>4901.7525454545457</v>
      </c>
    </row>
    <row r="15" spans="1:11" ht="14.1" customHeight="1" x14ac:dyDescent="0.25">
      <c r="A15" s="62" t="s">
        <v>326</v>
      </c>
      <c r="B15" s="16" t="s">
        <v>328</v>
      </c>
      <c r="C15" s="13">
        <f>SUM(585705.19+237016.37+302510.45)</f>
        <v>1125232.01</v>
      </c>
      <c r="D15" s="55">
        <f>SUM(95+38+60)</f>
        <v>193</v>
      </c>
      <c r="E15" s="36">
        <f t="shared" si="2"/>
        <v>5830.2176683937823</v>
      </c>
      <c r="F15" s="61">
        <v>187</v>
      </c>
      <c r="G15" s="14">
        <f t="shared" si="3"/>
        <v>1090250.7039896373</v>
      </c>
      <c r="H15" s="35">
        <f t="shared" si="0"/>
        <v>6</v>
      </c>
      <c r="I15" s="45">
        <f t="shared" si="1"/>
        <v>34981.306010362692</v>
      </c>
      <c r="J15" s="20">
        <v>1062671.97</v>
      </c>
      <c r="K15" s="80">
        <f t="shared" si="4"/>
        <v>5682.737807486631</v>
      </c>
    </row>
    <row r="16" spans="1:11" ht="14.1" customHeight="1" x14ac:dyDescent="0.25">
      <c r="A16" s="71" t="s">
        <v>327</v>
      </c>
      <c r="B16" s="72" t="s">
        <v>329</v>
      </c>
      <c r="C16" s="65">
        <f>SUM(503191.31+318118.05)</f>
        <v>821309.36</v>
      </c>
      <c r="D16" s="66">
        <f>SUM(104+54)</f>
        <v>158</v>
      </c>
      <c r="E16" s="73">
        <f t="shared" si="2"/>
        <v>5198.1605063291136</v>
      </c>
      <c r="F16" s="74">
        <v>122</v>
      </c>
      <c r="G16" s="69">
        <f t="shared" si="3"/>
        <v>634175.58177215187</v>
      </c>
      <c r="H16" s="67">
        <f t="shared" si="0"/>
        <v>36</v>
      </c>
      <c r="I16" s="70">
        <f t="shared" si="1"/>
        <v>187133.77822784809</v>
      </c>
      <c r="J16" s="100">
        <v>709476.92</v>
      </c>
      <c r="K16" s="101">
        <f t="shared" si="4"/>
        <v>5815.3845901639352</v>
      </c>
    </row>
    <row r="17" spans="1:11" ht="14.1" customHeight="1" x14ac:dyDescent="0.25">
      <c r="A17" s="15" t="s">
        <v>29</v>
      </c>
      <c r="B17" s="16" t="s">
        <v>30</v>
      </c>
      <c r="C17" s="13">
        <v>1986273.78</v>
      </c>
      <c r="D17" s="55">
        <v>513</v>
      </c>
      <c r="E17" s="36">
        <f t="shared" si="2"/>
        <v>3871.8787134502923</v>
      </c>
      <c r="F17" s="61">
        <v>520</v>
      </c>
      <c r="G17" s="14">
        <f t="shared" si="3"/>
        <v>2013376.9309941519</v>
      </c>
      <c r="H17" s="35">
        <f t="shared" si="0"/>
        <v>-7</v>
      </c>
      <c r="I17" s="45">
        <f t="shared" si="1"/>
        <v>-27103.150994152045</v>
      </c>
      <c r="J17" s="20">
        <v>2201487.67</v>
      </c>
      <c r="K17" s="80">
        <f t="shared" si="4"/>
        <v>4233.6301346153841</v>
      </c>
    </row>
    <row r="18" spans="1:11" ht="14.1" customHeight="1" x14ac:dyDescent="0.25">
      <c r="A18" s="15" t="s">
        <v>35</v>
      </c>
      <c r="B18" s="16" t="s">
        <v>36</v>
      </c>
      <c r="C18" s="13">
        <v>1730591.48</v>
      </c>
      <c r="D18" s="55">
        <v>369</v>
      </c>
      <c r="E18" s="36">
        <f t="shared" si="2"/>
        <v>4689.9498102981033</v>
      </c>
      <c r="F18" s="61">
        <v>375</v>
      </c>
      <c r="G18" s="14">
        <f t="shared" si="3"/>
        <v>1758731.1788617887</v>
      </c>
      <c r="H18" s="35">
        <f t="shared" si="0"/>
        <v>-6</v>
      </c>
      <c r="I18" s="45">
        <f t="shared" si="1"/>
        <v>-28139.69886178862</v>
      </c>
      <c r="J18" s="20">
        <v>1733908.9</v>
      </c>
      <c r="K18" s="80">
        <f t="shared" si="4"/>
        <v>4623.7570666666661</v>
      </c>
    </row>
    <row r="19" spans="1:11" ht="14.1" customHeight="1" x14ac:dyDescent="0.25">
      <c r="A19" s="15" t="s">
        <v>37</v>
      </c>
      <c r="B19" s="16" t="s">
        <v>38</v>
      </c>
      <c r="C19" s="13">
        <v>834553.57</v>
      </c>
      <c r="D19" s="55">
        <v>134</v>
      </c>
      <c r="E19" s="36">
        <f t="shared" si="2"/>
        <v>6228.0117164179101</v>
      </c>
      <c r="F19" s="61">
        <v>150</v>
      </c>
      <c r="G19" s="14">
        <f t="shared" si="3"/>
        <v>934201.75746268651</v>
      </c>
      <c r="H19" s="35">
        <f t="shared" si="0"/>
        <v>-16</v>
      </c>
      <c r="I19" s="45">
        <f t="shared" si="1"/>
        <v>-99648.187462686561</v>
      </c>
      <c r="J19" s="20">
        <v>912259.74</v>
      </c>
      <c r="K19" s="80">
        <f t="shared" si="4"/>
        <v>6081.7316000000001</v>
      </c>
    </row>
    <row r="20" spans="1:11" ht="14.1" customHeight="1" x14ac:dyDescent="0.25">
      <c r="A20" s="15" t="s">
        <v>39</v>
      </c>
      <c r="B20" s="16" t="s">
        <v>40</v>
      </c>
      <c r="C20" s="13">
        <v>337291.5</v>
      </c>
      <c r="D20" s="55">
        <v>101</v>
      </c>
      <c r="E20" s="36">
        <f t="shared" si="2"/>
        <v>3339.5198019801978</v>
      </c>
      <c r="F20" s="61">
        <v>101</v>
      </c>
      <c r="G20" s="14">
        <f t="shared" si="3"/>
        <v>337291.5</v>
      </c>
      <c r="H20" s="35">
        <f t="shared" si="0"/>
        <v>0</v>
      </c>
      <c r="I20" s="45">
        <f t="shared" si="1"/>
        <v>0</v>
      </c>
      <c r="J20" s="20">
        <v>353814.25</v>
      </c>
      <c r="K20" s="80">
        <f t="shared" si="4"/>
        <v>3503.1113861386139</v>
      </c>
    </row>
    <row r="21" spans="1:11" ht="14.1" customHeight="1" x14ac:dyDescent="0.25">
      <c r="A21" s="75" t="s">
        <v>41</v>
      </c>
      <c r="B21" s="72" t="s">
        <v>42</v>
      </c>
      <c r="C21" s="65">
        <v>1401072.6399999999</v>
      </c>
      <c r="D21" s="66">
        <v>362</v>
      </c>
      <c r="E21" s="73">
        <f t="shared" si="2"/>
        <v>3870.3664088397786</v>
      </c>
      <c r="F21" s="74">
        <v>328</v>
      </c>
      <c r="G21" s="69">
        <f t="shared" si="3"/>
        <v>1269480.1820994474</v>
      </c>
      <c r="H21" s="67">
        <f t="shared" si="0"/>
        <v>34</v>
      </c>
      <c r="I21" s="70">
        <f t="shared" si="1"/>
        <v>131592.45790055249</v>
      </c>
      <c r="J21" s="100">
        <v>1301480.3799999999</v>
      </c>
      <c r="K21" s="101">
        <f t="shared" si="4"/>
        <v>3967.9279878048778</v>
      </c>
    </row>
    <row r="22" spans="1:11" ht="14.1" customHeight="1" x14ac:dyDescent="0.25">
      <c r="A22" s="15" t="s">
        <v>43</v>
      </c>
      <c r="B22" s="16" t="s">
        <v>44</v>
      </c>
      <c r="C22" s="13">
        <v>484590.85</v>
      </c>
      <c r="D22" s="55">
        <v>96</v>
      </c>
      <c r="E22" s="36">
        <f t="shared" si="2"/>
        <v>5047.8213541666664</v>
      </c>
      <c r="F22" s="61">
        <v>107</v>
      </c>
      <c r="G22" s="14">
        <f t="shared" si="3"/>
        <v>540116.88489583333</v>
      </c>
      <c r="H22" s="35">
        <f t="shared" si="0"/>
        <v>-11</v>
      </c>
      <c r="I22" s="45">
        <f t="shared" si="1"/>
        <v>-55526.034895833334</v>
      </c>
      <c r="J22" s="20">
        <v>524743.09</v>
      </c>
      <c r="K22" s="80">
        <f t="shared" si="4"/>
        <v>4904.141028037383</v>
      </c>
    </row>
    <row r="23" spans="1:11" ht="14.1" customHeight="1" x14ac:dyDescent="0.25">
      <c r="A23" s="15" t="s">
        <v>45</v>
      </c>
      <c r="B23" s="16" t="s">
        <v>46</v>
      </c>
      <c r="C23" s="13">
        <v>1094443.9300000002</v>
      </c>
      <c r="D23" s="55">
        <v>269</v>
      </c>
      <c r="E23" s="36">
        <f t="shared" si="2"/>
        <v>4068.5647955390341</v>
      </c>
      <c r="F23" s="61">
        <v>266</v>
      </c>
      <c r="G23" s="14">
        <f t="shared" si="3"/>
        <v>1082238.2356133831</v>
      </c>
      <c r="H23" s="35">
        <f t="shared" si="0"/>
        <v>3</v>
      </c>
      <c r="I23" s="45">
        <f t="shared" si="1"/>
        <v>12205.694386617102</v>
      </c>
      <c r="J23" s="20">
        <v>1218273.03</v>
      </c>
      <c r="K23" s="80">
        <f t="shared" si="4"/>
        <v>4579.9737969924809</v>
      </c>
    </row>
    <row r="24" spans="1:11" ht="14.1" customHeight="1" x14ac:dyDescent="0.25">
      <c r="A24" s="15" t="s">
        <v>47</v>
      </c>
      <c r="B24" s="16" t="s">
        <v>48</v>
      </c>
      <c r="C24" s="13">
        <v>976588.91</v>
      </c>
      <c r="D24" s="55">
        <v>212</v>
      </c>
      <c r="E24" s="36">
        <f t="shared" si="2"/>
        <v>4606.5514622641513</v>
      </c>
      <c r="F24" s="61">
        <v>180</v>
      </c>
      <c r="G24" s="14">
        <f t="shared" si="3"/>
        <v>829179.26320754725</v>
      </c>
      <c r="H24" s="35">
        <f t="shared" si="0"/>
        <v>32</v>
      </c>
      <c r="I24" s="45">
        <f t="shared" si="1"/>
        <v>147409.64679245284</v>
      </c>
      <c r="J24" s="20">
        <v>819817.24</v>
      </c>
      <c r="K24" s="80">
        <f t="shared" si="4"/>
        <v>4554.5402222222219</v>
      </c>
    </row>
    <row r="25" spans="1:11" ht="14.1" customHeight="1" x14ac:dyDescent="0.25">
      <c r="A25" s="15" t="s">
        <v>49</v>
      </c>
      <c r="B25" s="16" t="s">
        <v>50</v>
      </c>
      <c r="C25" s="13">
        <v>681101.02</v>
      </c>
      <c r="D25" s="55">
        <v>154</v>
      </c>
      <c r="E25" s="36">
        <f t="shared" si="2"/>
        <v>4422.7338961038959</v>
      </c>
      <c r="F25" s="61">
        <v>139</v>
      </c>
      <c r="G25" s="14">
        <f t="shared" si="3"/>
        <v>614760.01155844156</v>
      </c>
      <c r="H25" s="35">
        <f t="shared" si="0"/>
        <v>15</v>
      </c>
      <c r="I25" s="45">
        <f t="shared" si="1"/>
        <v>66341.008441558442</v>
      </c>
      <c r="J25" s="20">
        <v>706807.46</v>
      </c>
      <c r="K25" s="80">
        <f t="shared" si="4"/>
        <v>5084.9457553956836</v>
      </c>
    </row>
    <row r="26" spans="1:11" ht="14.1" customHeight="1" x14ac:dyDescent="0.25">
      <c r="A26" s="15" t="s">
        <v>51</v>
      </c>
      <c r="B26" s="16" t="s">
        <v>52</v>
      </c>
      <c r="C26" s="13">
        <v>949977.91</v>
      </c>
      <c r="D26" s="55">
        <v>240</v>
      </c>
      <c r="E26" s="36">
        <f t="shared" si="2"/>
        <v>3958.2412916666667</v>
      </c>
      <c r="F26" s="61">
        <v>234</v>
      </c>
      <c r="G26" s="14">
        <f t="shared" si="3"/>
        <v>926228.46224999998</v>
      </c>
      <c r="H26" s="35">
        <f t="shared" si="0"/>
        <v>6</v>
      </c>
      <c r="I26" s="45">
        <f t="shared" si="1"/>
        <v>23749.447749999999</v>
      </c>
      <c r="J26" s="20">
        <v>1034995.55</v>
      </c>
      <c r="K26" s="80">
        <f t="shared" si="4"/>
        <v>4423.057905982906</v>
      </c>
    </row>
    <row r="27" spans="1:11" ht="14.1" customHeight="1" x14ac:dyDescent="0.25">
      <c r="A27" s="15">
        <v>1321</v>
      </c>
      <c r="B27" s="16" t="s">
        <v>330</v>
      </c>
      <c r="C27" s="13">
        <f>SUM(1703161.24+84623.69)</f>
        <v>1787784.93</v>
      </c>
      <c r="D27" s="55">
        <f>SUM(354+31)</f>
        <v>385</v>
      </c>
      <c r="E27" s="36">
        <f t="shared" si="2"/>
        <v>4643.5972207792211</v>
      </c>
      <c r="F27" s="61">
        <f>SUM(357+26)</f>
        <v>383</v>
      </c>
      <c r="G27" s="14">
        <f t="shared" si="3"/>
        <v>1778497.7355584416</v>
      </c>
      <c r="H27" s="35">
        <f t="shared" si="0"/>
        <v>2</v>
      </c>
      <c r="I27" s="45">
        <f t="shared" si="1"/>
        <v>9287.1944415584421</v>
      </c>
      <c r="J27" s="20">
        <v>1749454.61</v>
      </c>
      <c r="K27" s="80">
        <f t="shared" si="4"/>
        <v>4567.7666057441256</v>
      </c>
    </row>
    <row r="28" spans="1:11" ht="14.1" customHeight="1" x14ac:dyDescent="0.25">
      <c r="A28" s="15" t="s">
        <v>57</v>
      </c>
      <c r="B28" s="16" t="s">
        <v>58</v>
      </c>
      <c r="C28" s="13">
        <v>1672417.15</v>
      </c>
      <c r="D28" s="55">
        <v>325</v>
      </c>
      <c r="E28" s="36">
        <f t="shared" si="2"/>
        <v>5145.898923076923</v>
      </c>
      <c r="F28" s="61">
        <v>336</v>
      </c>
      <c r="G28" s="14">
        <f t="shared" si="3"/>
        <v>1729022.038153846</v>
      </c>
      <c r="H28" s="35">
        <f t="shared" si="0"/>
        <v>-11</v>
      </c>
      <c r="I28" s="45">
        <f t="shared" si="1"/>
        <v>-56604.88815384615</v>
      </c>
      <c r="J28" s="20">
        <v>1676559.48</v>
      </c>
      <c r="K28" s="80">
        <f t="shared" si="4"/>
        <v>4989.7603571428572</v>
      </c>
    </row>
    <row r="29" spans="1:11" ht="14.1" customHeight="1" x14ac:dyDescent="0.25">
      <c r="A29" s="75" t="s">
        <v>59</v>
      </c>
      <c r="B29" s="72" t="s">
        <v>60</v>
      </c>
      <c r="C29" s="65">
        <v>64674.43</v>
      </c>
      <c r="D29" s="66">
        <v>13</v>
      </c>
      <c r="E29" s="73">
        <f t="shared" si="2"/>
        <v>4974.9561538461539</v>
      </c>
      <c r="F29" s="74">
        <v>11</v>
      </c>
      <c r="G29" s="69">
        <f t="shared" si="3"/>
        <v>54724.517692307694</v>
      </c>
      <c r="H29" s="67">
        <f t="shared" si="0"/>
        <v>2</v>
      </c>
      <c r="I29" s="70">
        <f t="shared" si="1"/>
        <v>9949.9123076923079</v>
      </c>
      <c r="J29" s="100">
        <v>56818.2</v>
      </c>
      <c r="K29" s="101">
        <f t="shared" si="4"/>
        <v>5165.2909090909088</v>
      </c>
    </row>
    <row r="30" spans="1:11" ht="14.1" customHeight="1" x14ac:dyDescent="0.25">
      <c r="A30" s="15">
        <v>1420</v>
      </c>
      <c r="B30" s="16" t="s">
        <v>62</v>
      </c>
      <c r="C30" s="13">
        <v>1658774.92</v>
      </c>
      <c r="D30" s="55">
        <v>286</v>
      </c>
      <c r="E30" s="36">
        <f t="shared" si="2"/>
        <v>5799.9123076923079</v>
      </c>
      <c r="F30" s="61">
        <v>294</v>
      </c>
      <c r="G30" s="14">
        <f t="shared" si="3"/>
        <v>1705174.2184615384</v>
      </c>
      <c r="H30" s="35">
        <f t="shared" si="0"/>
        <v>-8</v>
      </c>
      <c r="I30" s="45">
        <f t="shared" si="1"/>
        <v>-46399.298461538463</v>
      </c>
      <c r="J30" s="20">
        <v>1656562.07</v>
      </c>
      <c r="K30" s="80">
        <f t="shared" si="4"/>
        <v>5634.5648639455785</v>
      </c>
    </row>
    <row r="31" spans="1:11" ht="14.1" customHeight="1" x14ac:dyDescent="0.25">
      <c r="A31" s="75" t="s">
        <v>63</v>
      </c>
      <c r="B31" s="72" t="s">
        <v>64</v>
      </c>
      <c r="C31" s="65">
        <v>1261731.8899999999</v>
      </c>
      <c r="D31" s="66">
        <v>300</v>
      </c>
      <c r="E31" s="73">
        <f t="shared" si="2"/>
        <v>4205.7729666666664</v>
      </c>
      <c r="F31" s="74">
        <v>294</v>
      </c>
      <c r="G31" s="69">
        <f t="shared" si="3"/>
        <v>1236497.2522</v>
      </c>
      <c r="H31" s="67">
        <f t="shared" si="0"/>
        <v>6</v>
      </c>
      <c r="I31" s="70">
        <f t="shared" si="1"/>
        <v>25234.637799999997</v>
      </c>
      <c r="J31" s="100">
        <v>1256128.1200000001</v>
      </c>
      <c r="K31" s="101">
        <f t="shared" si="4"/>
        <v>4272.5446258503407</v>
      </c>
    </row>
    <row r="32" spans="1:11" ht="14.1" customHeight="1" x14ac:dyDescent="0.25">
      <c r="A32" s="15" t="s">
        <v>65</v>
      </c>
      <c r="B32" s="16" t="s">
        <v>66</v>
      </c>
      <c r="C32" s="13">
        <v>847804.8</v>
      </c>
      <c r="D32" s="55">
        <v>171</v>
      </c>
      <c r="E32" s="36">
        <f t="shared" si="2"/>
        <v>4957.9228070175441</v>
      </c>
      <c r="F32" s="61">
        <v>160</v>
      </c>
      <c r="G32" s="14">
        <f t="shared" si="3"/>
        <v>793267.64912280708</v>
      </c>
      <c r="H32" s="35">
        <f t="shared" si="0"/>
        <v>11</v>
      </c>
      <c r="I32" s="45">
        <f t="shared" si="1"/>
        <v>54537.150877192988</v>
      </c>
      <c r="J32" s="20">
        <v>750380.95</v>
      </c>
      <c r="K32" s="80">
        <f t="shared" si="4"/>
        <v>4689.8809375000001</v>
      </c>
    </row>
    <row r="33" spans="1:11" ht="14.1" customHeight="1" x14ac:dyDescent="0.25">
      <c r="A33" s="15" t="s">
        <v>67</v>
      </c>
      <c r="B33" s="16" t="s">
        <v>68</v>
      </c>
      <c r="C33" s="13">
        <v>2403164.0700000003</v>
      </c>
      <c r="D33" s="55">
        <v>620</v>
      </c>
      <c r="E33" s="36">
        <f>+C33/D33</f>
        <v>3876.0710806451616</v>
      </c>
      <c r="F33" s="61">
        <v>612</v>
      </c>
      <c r="G33" s="14">
        <f t="shared" si="3"/>
        <v>2372155.5013548387</v>
      </c>
      <c r="H33" s="35">
        <f t="shared" si="0"/>
        <v>8</v>
      </c>
      <c r="I33" s="45">
        <f t="shared" si="1"/>
        <v>31008.568645161293</v>
      </c>
      <c r="J33" s="20">
        <v>2602286.54</v>
      </c>
      <c r="K33" s="80">
        <f t="shared" si="4"/>
        <v>4252.1021895424838</v>
      </c>
    </row>
    <row r="34" spans="1:11" ht="14.1" customHeight="1" x14ac:dyDescent="0.25">
      <c r="A34" s="15" t="s">
        <v>69</v>
      </c>
      <c r="B34" s="16" t="s">
        <v>70</v>
      </c>
      <c r="C34" s="13">
        <v>21585088.27</v>
      </c>
      <c r="D34" s="55">
        <v>4657</v>
      </c>
      <c r="E34" s="36">
        <f t="shared" si="2"/>
        <v>4634.9770818123252</v>
      </c>
      <c r="F34" s="61">
        <v>4741</v>
      </c>
      <c r="G34" s="14">
        <f t="shared" si="3"/>
        <v>21974426.344872233</v>
      </c>
      <c r="H34" s="35">
        <f t="shared" si="0"/>
        <v>-84</v>
      </c>
      <c r="I34" s="45">
        <f t="shared" si="1"/>
        <v>-389338.0748722353</v>
      </c>
      <c r="J34" s="20">
        <v>23800791.859999999</v>
      </c>
      <c r="K34" s="80">
        <f t="shared" si="4"/>
        <v>5020.2049905083313</v>
      </c>
    </row>
    <row r="35" spans="1:11" ht="14.1" customHeight="1" x14ac:dyDescent="0.25">
      <c r="A35" s="15" t="s">
        <v>71</v>
      </c>
      <c r="B35" s="16" t="s">
        <v>72</v>
      </c>
      <c r="C35" s="13">
        <v>1983359.28</v>
      </c>
      <c r="D35" s="55">
        <v>467</v>
      </c>
      <c r="E35" s="36">
        <f t="shared" si="2"/>
        <v>4247.0220128479659</v>
      </c>
      <c r="F35" s="61">
        <v>494</v>
      </c>
      <c r="G35" s="14">
        <f t="shared" si="3"/>
        <v>2098028.8743468951</v>
      </c>
      <c r="H35" s="35">
        <f t="shared" si="0"/>
        <v>-27</v>
      </c>
      <c r="I35" s="45">
        <f t="shared" si="1"/>
        <v>-114669.59434689509</v>
      </c>
      <c r="J35" s="20">
        <v>2388093.73</v>
      </c>
      <c r="K35" s="80">
        <f t="shared" si="4"/>
        <v>4834.1978340080968</v>
      </c>
    </row>
    <row r="36" spans="1:11" ht="14.1" customHeight="1" x14ac:dyDescent="0.25">
      <c r="A36" s="15" t="s">
        <v>73</v>
      </c>
      <c r="B36" s="16" t="s">
        <v>74</v>
      </c>
      <c r="C36" s="13">
        <v>395555.17</v>
      </c>
      <c r="D36" s="55">
        <v>93</v>
      </c>
      <c r="E36" s="36">
        <f t="shared" si="2"/>
        <v>4253.2813978494623</v>
      </c>
      <c r="F36" s="61">
        <v>88</v>
      </c>
      <c r="G36" s="14">
        <f t="shared" si="3"/>
        <v>374288.76301075268</v>
      </c>
      <c r="H36" s="35">
        <f t="shared" si="0"/>
        <v>5</v>
      </c>
      <c r="I36" s="45">
        <f t="shared" si="1"/>
        <v>21266.406989247313</v>
      </c>
      <c r="J36" s="20">
        <v>371027</v>
      </c>
      <c r="K36" s="80">
        <f t="shared" si="4"/>
        <v>4216.215909090909</v>
      </c>
    </row>
    <row r="37" spans="1:11" ht="14.1" customHeight="1" x14ac:dyDescent="0.25">
      <c r="A37" s="15" t="s">
        <v>75</v>
      </c>
      <c r="B37" s="16" t="s">
        <v>76</v>
      </c>
      <c r="C37" s="13">
        <v>4308117.5999999996</v>
      </c>
      <c r="D37" s="55">
        <v>658</v>
      </c>
      <c r="E37" s="36">
        <f t="shared" si="2"/>
        <v>6547.291185410334</v>
      </c>
      <c r="F37" s="61">
        <v>649</v>
      </c>
      <c r="G37" s="14">
        <f t="shared" si="3"/>
        <v>4249191.9793313071</v>
      </c>
      <c r="H37" s="35">
        <f t="shared" si="0"/>
        <v>9</v>
      </c>
      <c r="I37" s="45">
        <f t="shared" si="1"/>
        <v>58925.620668693009</v>
      </c>
      <c r="J37" s="20">
        <v>4353827.33</v>
      </c>
      <c r="K37" s="80">
        <f t="shared" si="4"/>
        <v>6708.516687211094</v>
      </c>
    </row>
    <row r="38" spans="1:11" ht="14.1" customHeight="1" x14ac:dyDescent="0.25">
      <c r="A38" s="15" t="s">
        <v>77</v>
      </c>
      <c r="B38" s="16" t="s">
        <v>78</v>
      </c>
      <c r="C38" s="13">
        <v>3038292.76</v>
      </c>
      <c r="D38" s="55">
        <v>654</v>
      </c>
      <c r="E38" s="36">
        <f t="shared" si="2"/>
        <v>4645.7075840978587</v>
      </c>
      <c r="F38" s="61">
        <v>664</v>
      </c>
      <c r="G38" s="14">
        <f t="shared" si="3"/>
        <v>3084749.8358409782</v>
      </c>
      <c r="H38" s="35">
        <f t="shared" si="0"/>
        <v>-10</v>
      </c>
      <c r="I38" s="45">
        <f t="shared" si="1"/>
        <v>-46457.075840978585</v>
      </c>
      <c r="J38" s="20">
        <v>3173428.76</v>
      </c>
      <c r="K38" s="80">
        <f t="shared" si="4"/>
        <v>4779.2601807228912</v>
      </c>
    </row>
    <row r="39" spans="1:11" ht="14.1" customHeight="1" x14ac:dyDescent="0.25">
      <c r="A39" s="15" t="s">
        <v>79</v>
      </c>
      <c r="B39" s="16" t="s">
        <v>80</v>
      </c>
      <c r="C39" s="13">
        <v>1444707.47</v>
      </c>
      <c r="D39" s="55">
        <v>249</v>
      </c>
      <c r="E39" s="36">
        <f t="shared" si="2"/>
        <v>5802.0380321285138</v>
      </c>
      <c r="F39" s="61">
        <v>251</v>
      </c>
      <c r="G39" s="14">
        <f t="shared" si="3"/>
        <v>1456311.5460642569</v>
      </c>
      <c r="H39" s="35">
        <f t="shared" si="0"/>
        <v>-2</v>
      </c>
      <c r="I39" s="45">
        <f t="shared" si="1"/>
        <v>-11604.076064257028</v>
      </c>
      <c r="J39" s="20">
        <v>1449036.76</v>
      </c>
      <c r="K39" s="80">
        <f t="shared" si="4"/>
        <v>5773.0548207171314</v>
      </c>
    </row>
    <row r="40" spans="1:11" ht="14.1" customHeight="1" x14ac:dyDescent="0.25">
      <c r="A40" s="15" t="s">
        <v>81</v>
      </c>
      <c r="B40" s="16" t="s">
        <v>82</v>
      </c>
      <c r="C40" s="13">
        <v>2897508.13</v>
      </c>
      <c r="D40" s="55">
        <v>610</v>
      </c>
      <c r="E40" s="36">
        <f t="shared" si="2"/>
        <v>4750.0133278688527</v>
      </c>
      <c r="F40" s="61">
        <v>606</v>
      </c>
      <c r="G40" s="14">
        <f t="shared" ref="G40:G70" si="5">SUM(F40*E40)</f>
        <v>2878508.0766885248</v>
      </c>
      <c r="H40" s="35">
        <f t="shared" ref="H40:H70" si="6">SUM(D40-F40)</f>
        <v>4</v>
      </c>
      <c r="I40" s="45">
        <f t="shared" ref="I40:I70" si="7">SUM(E40*H40)</f>
        <v>19000.053311475411</v>
      </c>
      <c r="J40" s="20">
        <v>2934899.5</v>
      </c>
      <c r="K40" s="80">
        <f t="shared" si="4"/>
        <v>4843.068481848185</v>
      </c>
    </row>
    <row r="41" spans="1:11" ht="14.1" customHeight="1" x14ac:dyDescent="0.25">
      <c r="A41" s="15" t="s">
        <v>83</v>
      </c>
      <c r="B41" s="16" t="s">
        <v>84</v>
      </c>
      <c r="C41" s="13">
        <v>1337983.45</v>
      </c>
      <c r="D41" s="55">
        <v>275</v>
      </c>
      <c r="E41" s="36">
        <f t="shared" si="2"/>
        <v>4865.3943636363638</v>
      </c>
      <c r="F41" s="61">
        <v>288</v>
      </c>
      <c r="G41" s="14">
        <f t="shared" si="5"/>
        <v>1401233.5767272727</v>
      </c>
      <c r="H41" s="35">
        <f t="shared" si="6"/>
        <v>-13</v>
      </c>
      <c r="I41" s="45">
        <f t="shared" si="7"/>
        <v>-63250.126727272727</v>
      </c>
      <c r="J41" s="20">
        <v>1423907.35</v>
      </c>
      <c r="K41" s="80">
        <f t="shared" si="4"/>
        <v>4944.1227430555555</v>
      </c>
    </row>
    <row r="42" spans="1:11" ht="14.1" customHeight="1" x14ac:dyDescent="0.25">
      <c r="A42" s="15" t="s">
        <v>85</v>
      </c>
      <c r="B42" s="16" t="s">
        <v>86</v>
      </c>
      <c r="C42" s="13">
        <v>3444150.05</v>
      </c>
      <c r="D42" s="55">
        <v>623</v>
      </c>
      <c r="E42" s="36">
        <f t="shared" si="2"/>
        <v>5528.3307383627607</v>
      </c>
      <c r="F42" s="61">
        <v>596</v>
      </c>
      <c r="G42" s="14">
        <f t="shared" si="5"/>
        <v>3294885.1200642055</v>
      </c>
      <c r="H42" s="35">
        <f t="shared" si="6"/>
        <v>27</v>
      </c>
      <c r="I42" s="45">
        <f t="shared" si="7"/>
        <v>149264.92993579453</v>
      </c>
      <c r="J42" s="20">
        <v>3556284.43</v>
      </c>
      <c r="K42" s="80">
        <f t="shared" si="4"/>
        <v>5966.920184563759</v>
      </c>
    </row>
    <row r="43" spans="1:11" ht="14.1" customHeight="1" x14ac:dyDescent="0.25">
      <c r="A43" s="15" t="s">
        <v>87</v>
      </c>
      <c r="B43" s="16" t="s">
        <v>88</v>
      </c>
      <c r="C43" s="13">
        <v>2901013.46</v>
      </c>
      <c r="D43" s="55">
        <v>739</v>
      </c>
      <c r="E43" s="36">
        <f t="shared" si="2"/>
        <v>3925.5933152909338</v>
      </c>
      <c r="F43" s="61">
        <v>743</v>
      </c>
      <c r="G43" s="14">
        <f t="shared" si="5"/>
        <v>2916715.8332611639</v>
      </c>
      <c r="H43" s="35">
        <f t="shared" si="6"/>
        <v>-4</v>
      </c>
      <c r="I43" s="45">
        <f t="shared" si="7"/>
        <v>-15702.373261163735</v>
      </c>
      <c r="J43" s="20">
        <v>3092864.66</v>
      </c>
      <c r="K43" s="80">
        <f t="shared" si="4"/>
        <v>4162.6711440107674</v>
      </c>
    </row>
    <row r="44" spans="1:11" ht="14.1" customHeight="1" x14ac:dyDescent="0.25">
      <c r="A44" s="15" t="s">
        <v>89</v>
      </c>
      <c r="B44" s="16" t="s">
        <v>90</v>
      </c>
      <c r="C44" s="13">
        <v>1579817.74</v>
      </c>
      <c r="D44" s="55">
        <v>265</v>
      </c>
      <c r="E44" s="36">
        <f t="shared" si="2"/>
        <v>5961.5763773584904</v>
      </c>
      <c r="F44" s="61">
        <v>268</v>
      </c>
      <c r="G44" s="14">
        <f t="shared" si="5"/>
        <v>1597702.4691320753</v>
      </c>
      <c r="H44" s="35">
        <f t="shared" si="6"/>
        <v>-3</v>
      </c>
      <c r="I44" s="45">
        <f t="shared" si="7"/>
        <v>-17884.72913207547</v>
      </c>
      <c r="J44" s="20">
        <v>1554581.44</v>
      </c>
      <c r="K44" s="80">
        <f t="shared" si="4"/>
        <v>5800.6770149253725</v>
      </c>
    </row>
    <row r="45" spans="1:11" ht="14.1" customHeight="1" x14ac:dyDescent="0.25">
      <c r="A45" s="15" t="s">
        <v>91</v>
      </c>
      <c r="B45" s="16" t="s">
        <v>92</v>
      </c>
      <c r="C45" s="13">
        <v>8907239.8100000005</v>
      </c>
      <c r="D45" s="55">
        <v>1783</v>
      </c>
      <c r="E45" s="36">
        <f t="shared" si="2"/>
        <v>4995.647678070668</v>
      </c>
      <c r="F45" s="61">
        <v>1876</v>
      </c>
      <c r="G45" s="14">
        <f t="shared" si="5"/>
        <v>9371835.044060573</v>
      </c>
      <c r="H45" s="35">
        <f t="shared" si="6"/>
        <v>-93</v>
      </c>
      <c r="I45" s="45">
        <f t="shared" si="7"/>
        <v>-464595.23406057211</v>
      </c>
      <c r="J45" s="20">
        <v>10057285.199999999</v>
      </c>
      <c r="K45" s="80">
        <f t="shared" si="4"/>
        <v>5361.0262260127929</v>
      </c>
    </row>
    <row r="46" spans="1:11" ht="14.1" customHeight="1" x14ac:dyDescent="0.25">
      <c r="A46" s="15" t="s">
        <v>93</v>
      </c>
      <c r="B46" s="16" t="s">
        <v>94</v>
      </c>
      <c r="C46" s="13">
        <v>3169909.18</v>
      </c>
      <c r="D46" s="55">
        <v>643</v>
      </c>
      <c r="E46" s="36">
        <f t="shared" si="2"/>
        <v>4929.8743079315709</v>
      </c>
      <c r="F46" s="61">
        <v>662</v>
      </c>
      <c r="G46" s="14">
        <f t="shared" si="5"/>
        <v>3263576.7918507</v>
      </c>
      <c r="H46" s="35">
        <f t="shared" si="6"/>
        <v>-19</v>
      </c>
      <c r="I46" s="45">
        <f t="shared" si="7"/>
        <v>-93667.611850699846</v>
      </c>
      <c r="J46" s="20">
        <v>3211657.72</v>
      </c>
      <c r="K46" s="80">
        <f t="shared" si="4"/>
        <v>4851.4467069486409</v>
      </c>
    </row>
    <row r="47" spans="1:11" ht="14.1" customHeight="1" x14ac:dyDescent="0.25">
      <c r="A47" s="15" t="s">
        <v>95</v>
      </c>
      <c r="B47" s="16" t="s">
        <v>96</v>
      </c>
      <c r="C47" s="13">
        <v>3683141.47</v>
      </c>
      <c r="D47" s="55">
        <v>720</v>
      </c>
      <c r="E47" s="36">
        <f t="shared" si="2"/>
        <v>5115.4742638888893</v>
      </c>
      <c r="F47" s="61">
        <v>753</v>
      </c>
      <c r="G47" s="14">
        <f t="shared" si="5"/>
        <v>3851952.1207083338</v>
      </c>
      <c r="H47" s="35">
        <f t="shared" si="6"/>
        <v>-33</v>
      </c>
      <c r="I47" s="45">
        <f t="shared" si="7"/>
        <v>-168810.65070833336</v>
      </c>
      <c r="J47" s="20">
        <v>3848010.43</v>
      </c>
      <c r="K47" s="80">
        <f t="shared" si="4"/>
        <v>5110.239614873838</v>
      </c>
    </row>
    <row r="48" spans="1:11" ht="14.1" customHeight="1" x14ac:dyDescent="0.25">
      <c r="A48" s="15" t="s">
        <v>97</v>
      </c>
      <c r="B48" s="16" t="s">
        <v>98</v>
      </c>
      <c r="C48" s="13">
        <v>2133344.19</v>
      </c>
      <c r="D48" s="55">
        <v>460</v>
      </c>
      <c r="E48" s="36">
        <f t="shared" si="2"/>
        <v>4637.7047608695648</v>
      </c>
      <c r="F48" s="61">
        <v>463</v>
      </c>
      <c r="G48" s="14">
        <f t="shared" si="5"/>
        <v>2147257.3042826084</v>
      </c>
      <c r="H48" s="35">
        <f t="shared" si="6"/>
        <v>-3</v>
      </c>
      <c r="I48" s="45">
        <f t="shared" si="7"/>
        <v>-13913.114282608694</v>
      </c>
      <c r="J48" s="20">
        <v>2302368.12</v>
      </c>
      <c r="K48" s="80">
        <f t="shared" si="4"/>
        <v>4972.7173218142552</v>
      </c>
    </row>
    <row r="49" spans="1:11" ht="14.1" customHeight="1" x14ac:dyDescent="0.25">
      <c r="A49" s="15" t="s">
        <v>99</v>
      </c>
      <c r="B49" s="16" t="s">
        <v>100</v>
      </c>
      <c r="C49" s="13">
        <v>1420989.6</v>
      </c>
      <c r="D49" s="55">
        <v>231</v>
      </c>
      <c r="E49" s="36">
        <f t="shared" si="2"/>
        <v>6151.4701298701302</v>
      </c>
      <c r="F49" s="61">
        <v>238</v>
      </c>
      <c r="G49" s="14">
        <f t="shared" si="5"/>
        <v>1464049.8909090911</v>
      </c>
      <c r="H49" s="35">
        <f t="shared" si="6"/>
        <v>-7</v>
      </c>
      <c r="I49" s="45">
        <f t="shared" si="7"/>
        <v>-43060.290909090909</v>
      </c>
      <c r="J49" s="20">
        <v>1729369.41</v>
      </c>
      <c r="K49" s="80">
        <f t="shared" si="4"/>
        <v>7266.2580252100834</v>
      </c>
    </row>
    <row r="50" spans="1:11" ht="14.1" customHeight="1" x14ac:dyDescent="0.25">
      <c r="A50" s="15" t="s">
        <v>101</v>
      </c>
      <c r="B50" s="16" t="s">
        <v>102</v>
      </c>
      <c r="C50" s="13">
        <v>3983791.4200000004</v>
      </c>
      <c r="D50" s="55">
        <v>793</v>
      </c>
      <c r="E50" s="36">
        <f t="shared" si="2"/>
        <v>5023.6966204287519</v>
      </c>
      <c r="F50" s="61">
        <v>780</v>
      </c>
      <c r="G50" s="14">
        <f t="shared" si="5"/>
        <v>3918483.3639344266</v>
      </c>
      <c r="H50" s="35">
        <f t="shared" si="6"/>
        <v>13</v>
      </c>
      <c r="I50" s="45">
        <f t="shared" si="7"/>
        <v>65308.056065573772</v>
      </c>
      <c r="J50" s="20">
        <v>4029779.37</v>
      </c>
      <c r="K50" s="80">
        <f t="shared" si="4"/>
        <v>5166.3838076923075</v>
      </c>
    </row>
    <row r="51" spans="1:11" ht="14.1" customHeight="1" x14ac:dyDescent="0.25">
      <c r="A51" s="15" t="s">
        <v>105</v>
      </c>
      <c r="B51" s="16" t="s">
        <v>106</v>
      </c>
      <c r="C51" s="13">
        <v>15355184.24</v>
      </c>
      <c r="D51" s="55">
        <v>2967</v>
      </c>
      <c r="E51" s="36">
        <f t="shared" si="2"/>
        <v>5175.3233029996627</v>
      </c>
      <c r="F51" s="61">
        <v>2655</v>
      </c>
      <c r="G51" s="14">
        <f t="shared" si="5"/>
        <v>13740483.369464105</v>
      </c>
      <c r="H51" s="35">
        <f t="shared" si="6"/>
        <v>312</v>
      </c>
      <c r="I51" s="45">
        <f t="shared" si="7"/>
        <v>1614700.8705358948</v>
      </c>
      <c r="J51" s="20">
        <v>16646830.51</v>
      </c>
      <c r="K51" s="80">
        <f t="shared" si="4"/>
        <v>6269.9926591337098</v>
      </c>
    </row>
    <row r="52" spans="1:11" ht="14.1" customHeight="1" x14ac:dyDescent="0.25">
      <c r="A52" s="15" t="s">
        <v>107</v>
      </c>
      <c r="B52" s="16" t="s">
        <v>108</v>
      </c>
      <c r="C52" s="13">
        <v>2346095.36</v>
      </c>
      <c r="D52" s="55">
        <v>488</v>
      </c>
      <c r="E52" s="36">
        <f t="shared" si="2"/>
        <v>4807.5724590163936</v>
      </c>
      <c r="F52" s="61">
        <v>462</v>
      </c>
      <c r="G52" s="14">
        <f t="shared" si="5"/>
        <v>2221098.4760655737</v>
      </c>
      <c r="H52" s="35">
        <f t="shared" si="6"/>
        <v>26</v>
      </c>
      <c r="I52" s="45">
        <f t="shared" si="7"/>
        <v>124996.88393442624</v>
      </c>
      <c r="J52" s="20">
        <v>2384910.02</v>
      </c>
      <c r="K52" s="80">
        <f t="shared" si="4"/>
        <v>5162.1429004329002</v>
      </c>
    </row>
    <row r="53" spans="1:11" ht="14.1" customHeight="1" x14ac:dyDescent="0.25">
      <c r="A53" s="15" t="s">
        <v>109</v>
      </c>
      <c r="B53" s="16" t="s">
        <v>110</v>
      </c>
      <c r="C53" s="13">
        <v>1545113.96</v>
      </c>
      <c r="D53" s="55">
        <v>445</v>
      </c>
      <c r="E53" s="36">
        <f t="shared" si="2"/>
        <v>3472.166202247191</v>
      </c>
      <c r="F53" s="61">
        <v>439</v>
      </c>
      <c r="G53" s="14">
        <f t="shared" si="5"/>
        <v>1524280.9627865169</v>
      </c>
      <c r="H53" s="35">
        <f t="shared" si="6"/>
        <v>6</v>
      </c>
      <c r="I53" s="45">
        <f t="shared" si="7"/>
        <v>20832.997213483148</v>
      </c>
      <c r="J53" s="20">
        <v>1709456.61</v>
      </c>
      <c r="K53" s="80">
        <f t="shared" si="4"/>
        <v>3893.9786104783602</v>
      </c>
    </row>
    <row r="54" spans="1:11" ht="14.1" customHeight="1" x14ac:dyDescent="0.25">
      <c r="A54" s="15" t="s">
        <v>111</v>
      </c>
      <c r="B54" s="16" t="s">
        <v>112</v>
      </c>
      <c r="C54" s="13">
        <v>265561.88</v>
      </c>
      <c r="D54" s="55">
        <v>94</v>
      </c>
      <c r="E54" s="36">
        <f t="shared" si="2"/>
        <v>2825.1263829787235</v>
      </c>
      <c r="F54" s="61">
        <v>109</v>
      </c>
      <c r="G54" s="14">
        <f t="shared" si="5"/>
        <v>307938.77574468084</v>
      </c>
      <c r="H54" s="35">
        <f t="shared" si="6"/>
        <v>-15</v>
      </c>
      <c r="I54" s="45">
        <f t="shared" si="7"/>
        <v>-42376.895744680856</v>
      </c>
      <c r="J54" s="20">
        <v>279536.28000000003</v>
      </c>
      <c r="K54" s="80">
        <f t="shared" si="4"/>
        <v>2564.5530275229362</v>
      </c>
    </row>
    <row r="55" spans="1:11" ht="14.1" customHeight="1" x14ac:dyDescent="0.25">
      <c r="A55" s="15" t="s">
        <v>113</v>
      </c>
      <c r="B55" s="16" t="s">
        <v>114</v>
      </c>
      <c r="C55" s="13">
        <v>902049.60000000009</v>
      </c>
      <c r="D55" s="55">
        <v>329</v>
      </c>
      <c r="E55" s="36">
        <f t="shared" si="2"/>
        <v>2741.7920972644379</v>
      </c>
      <c r="F55" s="61">
        <v>307</v>
      </c>
      <c r="G55" s="14">
        <f t="shared" si="5"/>
        <v>841730.1738601824</v>
      </c>
      <c r="H55" s="35">
        <f t="shared" si="6"/>
        <v>22</v>
      </c>
      <c r="I55" s="45">
        <f t="shared" si="7"/>
        <v>60319.426139817631</v>
      </c>
      <c r="J55" s="20">
        <v>1015253.8</v>
      </c>
      <c r="K55" s="80">
        <f t="shared" si="4"/>
        <v>3307.0156351791534</v>
      </c>
    </row>
    <row r="56" spans="1:11" ht="14.1" customHeight="1" x14ac:dyDescent="0.25">
      <c r="A56" s="15" t="s">
        <v>115</v>
      </c>
      <c r="B56" s="16" t="s">
        <v>116</v>
      </c>
      <c r="C56" s="13">
        <v>2281186.23</v>
      </c>
      <c r="D56" s="55">
        <v>663</v>
      </c>
      <c r="E56" s="36">
        <f t="shared" si="2"/>
        <v>3440.7032126696831</v>
      </c>
      <c r="F56" s="61">
        <v>687</v>
      </c>
      <c r="G56" s="14">
        <f t="shared" si="5"/>
        <v>2363763.1071040723</v>
      </c>
      <c r="H56" s="35">
        <f t="shared" si="6"/>
        <v>-24</v>
      </c>
      <c r="I56" s="45">
        <f t="shared" si="7"/>
        <v>-82576.877104072395</v>
      </c>
      <c r="J56" s="20">
        <v>2564835.19</v>
      </c>
      <c r="K56" s="80">
        <f t="shared" si="4"/>
        <v>3733.3845560407567</v>
      </c>
    </row>
    <row r="57" spans="1:11" ht="14.1" customHeight="1" x14ac:dyDescent="0.25">
      <c r="A57" s="15" t="s">
        <v>117</v>
      </c>
      <c r="B57" s="16" t="s">
        <v>118</v>
      </c>
      <c r="C57" s="13">
        <v>4888759.1400000006</v>
      </c>
      <c r="D57" s="55">
        <v>813</v>
      </c>
      <c r="E57" s="36">
        <f t="shared" si="2"/>
        <v>6013.233874538746</v>
      </c>
      <c r="F57" s="61">
        <v>871</v>
      </c>
      <c r="G57" s="14">
        <f t="shared" si="5"/>
        <v>5237526.7047232473</v>
      </c>
      <c r="H57" s="35">
        <f t="shared" si="6"/>
        <v>-58</v>
      </c>
      <c r="I57" s="45">
        <f t="shared" si="7"/>
        <v>-348767.56472324725</v>
      </c>
      <c r="J57" s="20">
        <v>5079803.59</v>
      </c>
      <c r="K57" s="80">
        <f t="shared" si="4"/>
        <v>5832.1510792192876</v>
      </c>
    </row>
    <row r="58" spans="1:11" ht="14.1" customHeight="1" x14ac:dyDescent="0.25">
      <c r="A58" s="15" t="s">
        <v>119</v>
      </c>
      <c r="B58" s="16" t="s">
        <v>120</v>
      </c>
      <c r="C58" s="13">
        <v>1996472.84</v>
      </c>
      <c r="D58" s="55">
        <v>324</v>
      </c>
      <c r="E58" s="36">
        <f t="shared" si="2"/>
        <v>6161.953209876543</v>
      </c>
      <c r="F58" s="61">
        <v>321</v>
      </c>
      <c r="G58" s="14">
        <f t="shared" si="5"/>
        <v>1977986.9803703702</v>
      </c>
      <c r="H58" s="35">
        <f t="shared" si="6"/>
        <v>3</v>
      </c>
      <c r="I58" s="45">
        <f t="shared" si="7"/>
        <v>18485.859629629631</v>
      </c>
      <c r="J58" s="20">
        <v>1640716.77</v>
      </c>
      <c r="K58" s="80">
        <f t="shared" si="4"/>
        <v>5111.2671962616823</v>
      </c>
    </row>
    <row r="59" spans="1:11" ht="14.1" customHeight="1" x14ac:dyDescent="0.25">
      <c r="A59" s="15" t="s">
        <v>121</v>
      </c>
      <c r="B59" s="16" t="s">
        <v>122</v>
      </c>
      <c r="C59" s="13">
        <v>3945297.45</v>
      </c>
      <c r="D59" s="55">
        <v>786</v>
      </c>
      <c r="E59" s="36">
        <f t="shared" si="2"/>
        <v>5019.4624045801529</v>
      </c>
      <c r="F59" s="61">
        <v>848</v>
      </c>
      <c r="G59" s="14">
        <f t="shared" si="5"/>
        <v>4256504.1190839699</v>
      </c>
      <c r="H59" s="35">
        <f t="shared" si="6"/>
        <v>-62</v>
      </c>
      <c r="I59" s="45">
        <f t="shared" si="7"/>
        <v>-311206.66908396949</v>
      </c>
      <c r="J59" s="20">
        <v>4116689.91</v>
      </c>
      <c r="K59" s="80">
        <f t="shared" si="4"/>
        <v>4854.5871580188677</v>
      </c>
    </row>
    <row r="60" spans="1:11" ht="14.1" customHeight="1" x14ac:dyDescent="0.25">
      <c r="A60" s="15" t="s">
        <v>123</v>
      </c>
      <c r="B60" s="16" t="s">
        <v>124</v>
      </c>
      <c r="C60" s="13">
        <v>6923019.0399999991</v>
      </c>
      <c r="D60" s="55">
        <v>1044</v>
      </c>
      <c r="E60" s="36">
        <f t="shared" si="2"/>
        <v>6631.2442911877388</v>
      </c>
      <c r="F60" s="61">
        <v>1080</v>
      </c>
      <c r="G60" s="14">
        <f t="shared" si="5"/>
        <v>7161743.8344827583</v>
      </c>
      <c r="H60" s="35">
        <f t="shared" si="6"/>
        <v>-36</v>
      </c>
      <c r="I60" s="45">
        <f t="shared" si="7"/>
        <v>-238724.79448275859</v>
      </c>
      <c r="J60" s="20">
        <v>7514890.8700000001</v>
      </c>
      <c r="K60" s="80">
        <f t="shared" si="4"/>
        <v>6958.2322870370372</v>
      </c>
    </row>
    <row r="61" spans="1:11" ht="14.1" customHeight="1" x14ac:dyDescent="0.25">
      <c r="A61" s="75" t="s">
        <v>125</v>
      </c>
      <c r="B61" s="72" t="s">
        <v>126</v>
      </c>
      <c r="C61" s="65">
        <v>788311.57</v>
      </c>
      <c r="D61" s="66">
        <v>128</v>
      </c>
      <c r="E61" s="73">
        <f t="shared" si="2"/>
        <v>6158.6841406249996</v>
      </c>
      <c r="F61" s="74">
        <v>112</v>
      </c>
      <c r="G61" s="69">
        <f t="shared" si="5"/>
        <v>689772.62374999991</v>
      </c>
      <c r="H61" s="67">
        <f t="shared" si="6"/>
        <v>16</v>
      </c>
      <c r="I61" s="70">
        <f t="shared" si="7"/>
        <v>98538.946249999994</v>
      </c>
      <c r="J61" s="100">
        <v>759182.99</v>
      </c>
      <c r="K61" s="101">
        <f t="shared" si="4"/>
        <v>6778.4195535714289</v>
      </c>
    </row>
    <row r="62" spans="1:11" ht="14.1" customHeight="1" x14ac:dyDescent="0.25">
      <c r="A62" s="15" t="s">
        <v>127</v>
      </c>
      <c r="B62" s="16" t="s">
        <v>128</v>
      </c>
      <c r="C62" s="13">
        <v>828810.63</v>
      </c>
      <c r="D62" s="55">
        <v>214</v>
      </c>
      <c r="E62" s="36">
        <f t="shared" si="2"/>
        <v>3872.9468691588786</v>
      </c>
      <c r="F62" s="61">
        <v>245</v>
      </c>
      <c r="G62" s="14">
        <f t="shared" si="5"/>
        <v>948871.98294392531</v>
      </c>
      <c r="H62" s="35">
        <f t="shared" si="6"/>
        <v>-31</v>
      </c>
      <c r="I62" s="45">
        <f t="shared" si="7"/>
        <v>-120061.35294392523</v>
      </c>
      <c r="J62" s="20">
        <v>873269.85</v>
      </c>
      <c r="K62" s="80">
        <f t="shared" si="4"/>
        <v>3564.3667346938773</v>
      </c>
    </row>
    <row r="63" spans="1:11" ht="14.1" customHeight="1" x14ac:dyDescent="0.25">
      <c r="A63" s="15" t="s">
        <v>129</v>
      </c>
      <c r="B63" s="16" t="s">
        <v>130</v>
      </c>
      <c r="C63" s="13">
        <v>988484.46</v>
      </c>
      <c r="D63" s="55">
        <v>186</v>
      </c>
      <c r="E63" s="36">
        <f t="shared" si="2"/>
        <v>5314.4325806451607</v>
      </c>
      <c r="F63" s="61">
        <v>193</v>
      </c>
      <c r="G63" s="14">
        <f t="shared" si="5"/>
        <v>1025685.488064516</v>
      </c>
      <c r="H63" s="35">
        <f t="shared" si="6"/>
        <v>-7</v>
      </c>
      <c r="I63" s="45">
        <f t="shared" si="7"/>
        <v>-37201.028064516126</v>
      </c>
      <c r="J63" s="20">
        <v>1094433.8899999999</v>
      </c>
      <c r="K63" s="80">
        <f t="shared" si="4"/>
        <v>5670.6419170984454</v>
      </c>
    </row>
    <row r="64" spans="1:11" ht="14.1" customHeight="1" x14ac:dyDescent="0.25">
      <c r="A64" s="15" t="s">
        <v>131</v>
      </c>
      <c r="B64" s="16" t="s">
        <v>132</v>
      </c>
      <c r="C64" s="13">
        <v>1531219.56</v>
      </c>
      <c r="D64" s="55">
        <v>274</v>
      </c>
      <c r="E64" s="36">
        <f t="shared" si="2"/>
        <v>5588.392554744526</v>
      </c>
      <c r="F64" s="61">
        <v>265</v>
      </c>
      <c r="G64" s="14">
        <f t="shared" si="5"/>
        <v>1480924.0270072995</v>
      </c>
      <c r="H64" s="35">
        <f t="shared" si="6"/>
        <v>9</v>
      </c>
      <c r="I64" s="45">
        <f t="shared" si="7"/>
        <v>50295.532992700733</v>
      </c>
      <c r="J64" s="20">
        <v>1399356.15</v>
      </c>
      <c r="K64" s="80">
        <f t="shared" si="4"/>
        <v>5280.5892452830185</v>
      </c>
    </row>
    <row r="65" spans="1:11" ht="14.1" customHeight="1" x14ac:dyDescent="0.25">
      <c r="A65" s="15" t="s">
        <v>133</v>
      </c>
      <c r="B65" s="16" t="s">
        <v>134</v>
      </c>
      <c r="C65" s="13">
        <v>4909015.59</v>
      </c>
      <c r="D65" s="55">
        <v>1160</v>
      </c>
      <c r="E65" s="36">
        <f t="shared" si="2"/>
        <v>4231.9099913793107</v>
      </c>
      <c r="F65" s="61">
        <v>1209</v>
      </c>
      <c r="G65" s="14">
        <f t="shared" si="5"/>
        <v>5116379.1795775862</v>
      </c>
      <c r="H65" s="35">
        <f t="shared" si="6"/>
        <v>-49</v>
      </c>
      <c r="I65" s="45">
        <f t="shared" si="7"/>
        <v>-207363.58957758622</v>
      </c>
      <c r="J65" s="20">
        <v>5026554.8899999997</v>
      </c>
      <c r="K65" s="80">
        <f t="shared" si="4"/>
        <v>4157.6136393713814</v>
      </c>
    </row>
    <row r="66" spans="1:11" ht="14.1" customHeight="1" x14ac:dyDescent="0.25">
      <c r="A66" s="15" t="s">
        <v>135</v>
      </c>
      <c r="B66" s="16" t="s">
        <v>136</v>
      </c>
      <c r="C66" s="13">
        <v>1557431.53</v>
      </c>
      <c r="D66" s="55">
        <v>309</v>
      </c>
      <c r="E66" s="36">
        <f t="shared" si="2"/>
        <v>5040.2314886731392</v>
      </c>
      <c r="F66" s="61">
        <v>313</v>
      </c>
      <c r="G66" s="14">
        <f t="shared" si="5"/>
        <v>1577592.4559546926</v>
      </c>
      <c r="H66" s="35">
        <f t="shared" si="6"/>
        <v>-4</v>
      </c>
      <c r="I66" s="45">
        <f t="shared" si="7"/>
        <v>-20160.925954692557</v>
      </c>
      <c r="J66" s="20">
        <v>1355396.11</v>
      </c>
      <c r="K66" s="80">
        <f t="shared" si="4"/>
        <v>4330.3390095846653</v>
      </c>
    </row>
    <row r="67" spans="1:11" ht="14.1" customHeight="1" x14ac:dyDescent="0.25">
      <c r="A67" s="15" t="s">
        <v>137</v>
      </c>
      <c r="B67" s="16" t="s">
        <v>138</v>
      </c>
      <c r="C67" s="13">
        <v>616510.16</v>
      </c>
      <c r="D67" s="55">
        <v>130</v>
      </c>
      <c r="E67" s="36">
        <f t="shared" si="2"/>
        <v>4742.3858461538466</v>
      </c>
      <c r="F67" s="61">
        <v>129</v>
      </c>
      <c r="G67" s="14">
        <f t="shared" si="5"/>
        <v>611767.7741538462</v>
      </c>
      <c r="H67" s="35">
        <f t="shared" si="6"/>
        <v>1</v>
      </c>
      <c r="I67" s="45">
        <f t="shared" si="7"/>
        <v>4742.3858461538466</v>
      </c>
      <c r="J67" s="20">
        <v>688362.51</v>
      </c>
      <c r="K67" s="80">
        <f t="shared" si="4"/>
        <v>5336.1434883720931</v>
      </c>
    </row>
    <row r="68" spans="1:11" ht="14.1" customHeight="1" x14ac:dyDescent="0.25">
      <c r="A68" s="15" t="s">
        <v>139</v>
      </c>
      <c r="B68" s="16" t="s">
        <v>140</v>
      </c>
      <c r="C68" s="13">
        <v>1165675.19</v>
      </c>
      <c r="D68" s="55">
        <v>266</v>
      </c>
      <c r="E68" s="36">
        <f t="shared" ref="E68:E129" si="8">+C68/D68</f>
        <v>4382.2375563909773</v>
      </c>
      <c r="F68" s="61">
        <v>349</v>
      </c>
      <c r="G68" s="14">
        <f t="shared" si="5"/>
        <v>1529400.9071804511</v>
      </c>
      <c r="H68" s="35">
        <f t="shared" si="6"/>
        <v>-83</v>
      </c>
      <c r="I68" s="45">
        <f t="shared" si="7"/>
        <v>-363725.71718045109</v>
      </c>
      <c r="J68" s="20">
        <v>1407311.58</v>
      </c>
      <c r="K68" s="80">
        <f t="shared" si="4"/>
        <v>4032.4114040114614</v>
      </c>
    </row>
    <row r="69" spans="1:11" ht="14.1" customHeight="1" x14ac:dyDescent="0.25">
      <c r="A69" s="15" t="s">
        <v>141</v>
      </c>
      <c r="B69" s="16" t="s">
        <v>142</v>
      </c>
      <c r="C69" s="13">
        <v>2528690.7799999998</v>
      </c>
      <c r="D69" s="55">
        <v>390</v>
      </c>
      <c r="E69" s="36">
        <f t="shared" si="8"/>
        <v>6483.8225128205122</v>
      </c>
      <c r="F69" s="61">
        <v>375</v>
      </c>
      <c r="G69" s="14">
        <f t="shared" si="5"/>
        <v>2431433.442307692</v>
      </c>
      <c r="H69" s="35">
        <f t="shared" si="6"/>
        <v>15</v>
      </c>
      <c r="I69" s="45">
        <f t="shared" si="7"/>
        <v>97257.337692307687</v>
      </c>
      <c r="J69" s="20">
        <v>2590260.4900000002</v>
      </c>
      <c r="K69" s="80">
        <f t="shared" si="4"/>
        <v>6907.3613066666676</v>
      </c>
    </row>
    <row r="70" spans="1:11" ht="14.1" customHeight="1" x14ac:dyDescent="0.25">
      <c r="A70" s="15" t="s">
        <v>143</v>
      </c>
      <c r="B70" s="16" t="s">
        <v>144</v>
      </c>
      <c r="C70" s="13">
        <v>7352903.1500000004</v>
      </c>
      <c r="D70" s="55">
        <v>1283</v>
      </c>
      <c r="E70" s="36">
        <f t="shared" si="8"/>
        <v>5731.023499610289</v>
      </c>
      <c r="F70" s="61">
        <v>1285</v>
      </c>
      <c r="G70" s="14">
        <f t="shared" si="5"/>
        <v>7364365.1969992211</v>
      </c>
      <c r="H70" s="35">
        <f t="shared" si="6"/>
        <v>-2</v>
      </c>
      <c r="I70" s="45">
        <f t="shared" si="7"/>
        <v>-11462.046999220578</v>
      </c>
      <c r="J70" s="20">
        <v>7841371.5099999998</v>
      </c>
      <c r="K70" s="80">
        <f t="shared" si="4"/>
        <v>6102.2346381322959</v>
      </c>
    </row>
    <row r="71" spans="1:11" ht="14.1" customHeight="1" x14ac:dyDescent="0.25">
      <c r="A71" s="15" t="s">
        <v>145</v>
      </c>
      <c r="B71" s="16" t="s">
        <v>146</v>
      </c>
      <c r="C71" s="13">
        <v>589844.23</v>
      </c>
      <c r="D71" s="55">
        <v>147</v>
      </c>
      <c r="E71" s="36">
        <f t="shared" si="8"/>
        <v>4012.545782312925</v>
      </c>
      <c r="F71" s="61">
        <v>142</v>
      </c>
      <c r="G71" s="14">
        <f t="shared" ref="G71:G102" si="9">SUM(F71*E71)</f>
        <v>569781.5010884353</v>
      </c>
      <c r="H71" s="35">
        <f t="shared" ref="H71:H102" si="10">SUM(D71-F71)</f>
        <v>5</v>
      </c>
      <c r="I71" s="45">
        <f t="shared" ref="I71:I102" si="11">SUM(E71*H71)</f>
        <v>20062.728911564624</v>
      </c>
      <c r="J71" s="20">
        <v>645677.99</v>
      </c>
      <c r="K71" s="80">
        <f t="shared" si="4"/>
        <v>4547.0280985915497</v>
      </c>
    </row>
    <row r="72" spans="1:11" ht="14.1" customHeight="1" x14ac:dyDescent="0.25">
      <c r="A72" s="15" t="s">
        <v>147</v>
      </c>
      <c r="B72" s="16" t="s">
        <v>148</v>
      </c>
      <c r="C72" s="13">
        <v>5478802.3799999999</v>
      </c>
      <c r="D72" s="55">
        <v>956</v>
      </c>
      <c r="E72" s="36">
        <f t="shared" si="8"/>
        <v>5730.9648326359829</v>
      </c>
      <c r="F72" s="61">
        <v>920</v>
      </c>
      <c r="G72" s="14">
        <f t="shared" si="9"/>
        <v>5272487.6460251044</v>
      </c>
      <c r="H72" s="35">
        <f t="shared" si="10"/>
        <v>36</v>
      </c>
      <c r="I72" s="45">
        <f t="shared" si="11"/>
        <v>206314.73397489538</v>
      </c>
      <c r="J72" s="20">
        <v>5580452.5300000003</v>
      </c>
      <c r="K72" s="80">
        <f t="shared" ref="K72:K135" si="12">J72/F72</f>
        <v>6065.7092717391306</v>
      </c>
    </row>
    <row r="73" spans="1:11" ht="14.1" customHeight="1" x14ac:dyDescent="0.25">
      <c r="A73" s="75" t="s">
        <v>149</v>
      </c>
      <c r="B73" s="72" t="s">
        <v>150</v>
      </c>
      <c r="C73" s="65">
        <v>4357872.1099999994</v>
      </c>
      <c r="D73" s="66">
        <v>692</v>
      </c>
      <c r="E73" s="73">
        <f t="shared" si="8"/>
        <v>6297.5030491329471</v>
      </c>
      <c r="F73" s="74">
        <v>623</v>
      </c>
      <c r="G73" s="69">
        <f t="shared" si="9"/>
        <v>3923344.399609826</v>
      </c>
      <c r="H73" s="67">
        <f t="shared" si="10"/>
        <v>69</v>
      </c>
      <c r="I73" s="70">
        <f t="shared" si="11"/>
        <v>434527.71039017336</v>
      </c>
      <c r="J73" s="100">
        <v>4202088.2699999996</v>
      </c>
      <c r="K73" s="101">
        <f t="shared" si="12"/>
        <v>6744.924991974317</v>
      </c>
    </row>
    <row r="74" spans="1:11" ht="14.1" customHeight="1" x14ac:dyDescent="0.25">
      <c r="A74" s="15" t="s">
        <v>151</v>
      </c>
      <c r="B74" s="16" t="s">
        <v>152</v>
      </c>
      <c r="C74" s="13">
        <v>1011125.92</v>
      </c>
      <c r="D74" s="55">
        <v>299</v>
      </c>
      <c r="E74" s="36">
        <f t="shared" si="8"/>
        <v>3381.6920401337793</v>
      </c>
      <c r="F74" s="61">
        <v>316</v>
      </c>
      <c r="G74" s="14">
        <f t="shared" si="9"/>
        <v>1068614.6846822742</v>
      </c>
      <c r="H74" s="35">
        <f t="shared" si="10"/>
        <v>-17</v>
      </c>
      <c r="I74" s="45">
        <f t="shared" si="11"/>
        <v>-57488.764682274246</v>
      </c>
      <c r="J74" s="20">
        <v>1109052.17</v>
      </c>
      <c r="K74" s="80">
        <f t="shared" si="12"/>
        <v>3509.6587658227845</v>
      </c>
    </row>
    <row r="75" spans="1:11" ht="14.1" customHeight="1" x14ac:dyDescent="0.25">
      <c r="A75" s="15" t="s">
        <v>153</v>
      </c>
      <c r="B75" s="16" t="s">
        <v>154</v>
      </c>
      <c r="C75" s="13">
        <v>1780017.41</v>
      </c>
      <c r="D75" s="55">
        <v>455</v>
      </c>
      <c r="E75" s="36">
        <f t="shared" si="8"/>
        <v>3912.1261758241758</v>
      </c>
      <c r="F75" s="61">
        <v>480</v>
      </c>
      <c r="G75" s="14">
        <f t="shared" si="9"/>
        <v>1877820.5643956044</v>
      </c>
      <c r="H75" s="35">
        <f t="shared" si="10"/>
        <v>-25</v>
      </c>
      <c r="I75" s="45">
        <f t="shared" si="11"/>
        <v>-97803.15439560439</v>
      </c>
      <c r="J75" s="20">
        <v>1883050.73</v>
      </c>
      <c r="K75" s="80">
        <f t="shared" si="12"/>
        <v>3923.0223541666664</v>
      </c>
    </row>
    <row r="76" spans="1:11" ht="14.1" customHeight="1" x14ac:dyDescent="0.25">
      <c r="A76" s="15" t="s">
        <v>155</v>
      </c>
      <c r="B76" s="16" t="s">
        <v>156</v>
      </c>
      <c r="C76" s="13">
        <v>4530114.46</v>
      </c>
      <c r="D76" s="55">
        <v>1000</v>
      </c>
      <c r="E76" s="36">
        <f t="shared" si="8"/>
        <v>4530.1144599999998</v>
      </c>
      <c r="F76" s="61">
        <v>1045</v>
      </c>
      <c r="G76" s="14">
        <f t="shared" si="9"/>
        <v>4733969.6107000001</v>
      </c>
      <c r="H76" s="35">
        <f t="shared" si="10"/>
        <v>-45</v>
      </c>
      <c r="I76" s="45">
        <f t="shared" si="11"/>
        <v>-203855.1507</v>
      </c>
      <c r="J76" s="20">
        <v>4496366.28</v>
      </c>
      <c r="K76" s="80">
        <f t="shared" si="12"/>
        <v>4302.7428516746413</v>
      </c>
    </row>
    <row r="77" spans="1:11" ht="14.1" customHeight="1" x14ac:dyDescent="0.25">
      <c r="A77" s="15" t="s">
        <v>157</v>
      </c>
      <c r="B77" s="16" t="s">
        <v>158</v>
      </c>
      <c r="C77" s="13">
        <v>1214779.6600000001</v>
      </c>
      <c r="D77" s="55">
        <v>275</v>
      </c>
      <c r="E77" s="36">
        <f t="shared" si="8"/>
        <v>4417.3805818181827</v>
      </c>
      <c r="F77" s="61">
        <v>274</v>
      </c>
      <c r="G77" s="14">
        <f t="shared" si="9"/>
        <v>1210362.2794181821</v>
      </c>
      <c r="H77" s="35">
        <f t="shared" si="10"/>
        <v>1</v>
      </c>
      <c r="I77" s="45">
        <f t="shared" si="11"/>
        <v>4417.3805818181827</v>
      </c>
      <c r="J77" s="20">
        <v>1158713.05</v>
      </c>
      <c r="K77" s="80">
        <f t="shared" si="12"/>
        <v>4228.8797445255477</v>
      </c>
    </row>
    <row r="78" spans="1:11" ht="14.1" customHeight="1" x14ac:dyDescent="0.25">
      <c r="A78" s="15" t="s">
        <v>159</v>
      </c>
      <c r="B78" s="16" t="s">
        <v>160</v>
      </c>
      <c r="C78" s="13">
        <v>4570657.9800000004</v>
      </c>
      <c r="D78" s="55">
        <v>1007</v>
      </c>
      <c r="E78" s="36">
        <f t="shared" si="8"/>
        <v>4538.8857795431977</v>
      </c>
      <c r="F78" s="61">
        <v>996</v>
      </c>
      <c r="G78" s="14">
        <f t="shared" si="9"/>
        <v>4520730.2364250254</v>
      </c>
      <c r="H78" s="35">
        <f t="shared" si="10"/>
        <v>11</v>
      </c>
      <c r="I78" s="45">
        <f t="shared" si="11"/>
        <v>49927.743574975175</v>
      </c>
      <c r="J78" s="20">
        <v>5066406.63</v>
      </c>
      <c r="K78" s="80">
        <f t="shared" si="12"/>
        <v>5086.7536445783135</v>
      </c>
    </row>
    <row r="79" spans="1:11" ht="14.1" customHeight="1" x14ac:dyDescent="0.25">
      <c r="A79" s="75" t="s">
        <v>161</v>
      </c>
      <c r="B79" s="72" t="s">
        <v>162</v>
      </c>
      <c r="C79" s="65">
        <v>1794004.88</v>
      </c>
      <c r="D79" s="66">
        <v>334</v>
      </c>
      <c r="E79" s="73">
        <f t="shared" si="8"/>
        <v>5371.2720958083828</v>
      </c>
      <c r="F79" s="74">
        <v>314</v>
      </c>
      <c r="G79" s="69">
        <f t="shared" si="9"/>
        <v>1686579.4380838322</v>
      </c>
      <c r="H79" s="67">
        <f t="shared" si="10"/>
        <v>20</v>
      </c>
      <c r="I79" s="70">
        <f t="shared" si="11"/>
        <v>107425.44191616765</v>
      </c>
      <c r="J79" s="100">
        <v>1719236.11</v>
      </c>
      <c r="K79" s="101">
        <f t="shared" si="12"/>
        <v>5475.2742356687904</v>
      </c>
    </row>
    <row r="80" spans="1:11" ht="14.1" customHeight="1" x14ac:dyDescent="0.25">
      <c r="A80" s="15" t="s">
        <v>163</v>
      </c>
      <c r="B80" s="16" t="s">
        <v>164</v>
      </c>
      <c r="C80" s="13">
        <v>1690944.99</v>
      </c>
      <c r="D80" s="55">
        <v>305</v>
      </c>
      <c r="E80" s="36">
        <f t="shared" si="8"/>
        <v>5544.0819344262291</v>
      </c>
      <c r="F80" s="61">
        <v>329</v>
      </c>
      <c r="G80" s="14">
        <f t="shared" si="9"/>
        <v>1824002.9564262293</v>
      </c>
      <c r="H80" s="35">
        <f t="shared" si="10"/>
        <v>-24</v>
      </c>
      <c r="I80" s="45">
        <f t="shared" si="11"/>
        <v>-133057.96642622951</v>
      </c>
      <c r="J80" s="20">
        <v>1624023.41</v>
      </c>
      <c r="K80" s="80">
        <f t="shared" si="12"/>
        <v>4936.2413677811546</v>
      </c>
    </row>
    <row r="81" spans="1:11" ht="14.1" customHeight="1" x14ac:dyDescent="0.25">
      <c r="A81" s="15" t="s">
        <v>165</v>
      </c>
      <c r="B81" s="16" t="s">
        <v>166</v>
      </c>
      <c r="C81" s="13">
        <v>1552663.7100000002</v>
      </c>
      <c r="D81" s="55">
        <v>399</v>
      </c>
      <c r="E81" s="36">
        <f t="shared" si="8"/>
        <v>3891.3877443609026</v>
      </c>
      <c r="F81" s="61">
        <v>408</v>
      </c>
      <c r="G81" s="14">
        <f t="shared" si="9"/>
        <v>1587686.1996992482</v>
      </c>
      <c r="H81" s="35">
        <f t="shared" si="10"/>
        <v>-9</v>
      </c>
      <c r="I81" s="45">
        <f t="shared" si="11"/>
        <v>-35022.489699248123</v>
      </c>
      <c r="J81" s="20">
        <v>1546045.34</v>
      </c>
      <c r="K81" s="80">
        <f t="shared" si="12"/>
        <v>3789.3268137254904</v>
      </c>
    </row>
    <row r="82" spans="1:11" ht="14.1" customHeight="1" x14ac:dyDescent="0.25">
      <c r="A82" s="15" t="s">
        <v>167</v>
      </c>
      <c r="B82" s="16" t="s">
        <v>168</v>
      </c>
      <c r="C82" s="13">
        <v>1776855.39</v>
      </c>
      <c r="D82" s="55">
        <v>403</v>
      </c>
      <c r="E82" s="36">
        <f t="shared" si="8"/>
        <v>4409.0704466501238</v>
      </c>
      <c r="F82" s="61">
        <v>405</v>
      </c>
      <c r="G82" s="14">
        <f t="shared" si="9"/>
        <v>1785673.5308933002</v>
      </c>
      <c r="H82" s="35">
        <f t="shared" si="10"/>
        <v>-2</v>
      </c>
      <c r="I82" s="45">
        <f t="shared" si="11"/>
        <v>-8818.1408933002476</v>
      </c>
      <c r="J82" s="20">
        <v>1886701.89</v>
      </c>
      <c r="K82" s="80">
        <f t="shared" si="12"/>
        <v>4658.523185185185</v>
      </c>
    </row>
    <row r="83" spans="1:11" ht="14.1" customHeight="1" x14ac:dyDescent="0.25">
      <c r="A83" s="15" t="s">
        <v>169</v>
      </c>
      <c r="B83" s="16" t="s">
        <v>170</v>
      </c>
      <c r="C83" s="13">
        <v>2460044.88</v>
      </c>
      <c r="D83" s="55">
        <v>595</v>
      </c>
      <c r="E83" s="36">
        <f t="shared" si="8"/>
        <v>4134.5292100840334</v>
      </c>
      <c r="F83" s="61">
        <v>689</v>
      </c>
      <c r="G83" s="14">
        <f t="shared" si="9"/>
        <v>2848690.6257478991</v>
      </c>
      <c r="H83" s="35">
        <f t="shared" si="10"/>
        <v>-94</v>
      </c>
      <c r="I83" s="45">
        <f t="shared" si="11"/>
        <v>-388645.74574789911</v>
      </c>
      <c r="J83" s="20">
        <v>2865773.5</v>
      </c>
      <c r="K83" s="80">
        <f t="shared" si="12"/>
        <v>4159.3229317851956</v>
      </c>
    </row>
    <row r="84" spans="1:11" ht="14.1" customHeight="1" x14ac:dyDescent="0.25">
      <c r="A84" s="15" t="s">
        <v>171</v>
      </c>
      <c r="B84" s="16" t="s">
        <v>172</v>
      </c>
      <c r="C84" s="13">
        <v>3287078.49</v>
      </c>
      <c r="D84" s="55">
        <v>674</v>
      </c>
      <c r="E84" s="36">
        <f t="shared" si="8"/>
        <v>4876.9710534124633</v>
      </c>
      <c r="F84" s="61">
        <v>650</v>
      </c>
      <c r="G84" s="14">
        <f t="shared" si="9"/>
        <v>3170031.1847181013</v>
      </c>
      <c r="H84" s="35">
        <f t="shared" si="10"/>
        <v>24</v>
      </c>
      <c r="I84" s="45">
        <f t="shared" si="11"/>
        <v>117047.30528189911</v>
      </c>
      <c r="J84" s="20">
        <v>3310827.57</v>
      </c>
      <c r="K84" s="80">
        <f t="shared" si="12"/>
        <v>5093.5808769230771</v>
      </c>
    </row>
    <row r="85" spans="1:11" ht="14.1" customHeight="1" x14ac:dyDescent="0.25">
      <c r="A85" s="15" t="s">
        <v>173</v>
      </c>
      <c r="B85" s="16" t="s">
        <v>174</v>
      </c>
      <c r="C85" s="13">
        <v>6467885.8799999999</v>
      </c>
      <c r="D85" s="55">
        <v>1313</v>
      </c>
      <c r="E85" s="36">
        <f t="shared" si="8"/>
        <v>4926.0364661081494</v>
      </c>
      <c r="F85" s="61">
        <v>1348</v>
      </c>
      <c r="G85" s="14">
        <f t="shared" si="9"/>
        <v>6640297.1563137854</v>
      </c>
      <c r="H85" s="35">
        <f t="shared" si="10"/>
        <v>-35</v>
      </c>
      <c r="I85" s="45">
        <f t="shared" si="11"/>
        <v>-172411.27631378523</v>
      </c>
      <c r="J85" s="20">
        <v>7966781.0099999998</v>
      </c>
      <c r="K85" s="80">
        <f t="shared" si="12"/>
        <v>5910.0749332344212</v>
      </c>
    </row>
    <row r="86" spans="1:11" ht="14.1" customHeight="1" x14ac:dyDescent="0.25">
      <c r="A86" s="15" t="s">
        <v>175</v>
      </c>
      <c r="B86" s="16" t="s">
        <v>176</v>
      </c>
      <c r="C86" s="13">
        <v>1303968.26</v>
      </c>
      <c r="D86" s="55">
        <v>321</v>
      </c>
      <c r="E86" s="36">
        <f t="shared" si="8"/>
        <v>4062.2064174454831</v>
      </c>
      <c r="F86" s="61">
        <v>336</v>
      </c>
      <c r="G86" s="14">
        <f t="shared" si="9"/>
        <v>1364901.3562616822</v>
      </c>
      <c r="H86" s="35">
        <f t="shared" si="10"/>
        <v>-15</v>
      </c>
      <c r="I86" s="45">
        <f t="shared" si="11"/>
        <v>-60933.096261682243</v>
      </c>
      <c r="J86" s="20">
        <v>1411987.8</v>
      </c>
      <c r="K86" s="80">
        <f t="shared" si="12"/>
        <v>4202.3446428571433</v>
      </c>
    </row>
    <row r="87" spans="1:11" ht="14.1" customHeight="1" x14ac:dyDescent="0.25">
      <c r="A87" s="15" t="s">
        <v>177</v>
      </c>
      <c r="B87" s="16" t="s">
        <v>178</v>
      </c>
      <c r="C87" s="13">
        <v>1785870.51</v>
      </c>
      <c r="D87" s="55">
        <v>380</v>
      </c>
      <c r="E87" s="36">
        <f t="shared" si="8"/>
        <v>4699.6592368421052</v>
      </c>
      <c r="F87" s="61">
        <v>346</v>
      </c>
      <c r="G87" s="14">
        <f t="shared" si="9"/>
        <v>1626082.0959473683</v>
      </c>
      <c r="H87" s="35">
        <f t="shared" si="10"/>
        <v>34</v>
      </c>
      <c r="I87" s="45">
        <f t="shared" si="11"/>
        <v>159788.41405263159</v>
      </c>
      <c r="J87" s="20">
        <v>1818860.87</v>
      </c>
      <c r="K87" s="80">
        <f t="shared" si="12"/>
        <v>5256.823323699422</v>
      </c>
    </row>
    <row r="88" spans="1:11" ht="14.1" customHeight="1" x14ac:dyDescent="0.25">
      <c r="A88" s="15" t="s">
        <v>179</v>
      </c>
      <c r="B88" s="16" t="s">
        <v>180</v>
      </c>
      <c r="C88" s="13">
        <v>1504898.98</v>
      </c>
      <c r="D88" s="55">
        <v>371</v>
      </c>
      <c r="E88" s="36">
        <f t="shared" si="8"/>
        <v>4056.3314824797844</v>
      </c>
      <c r="F88" s="61">
        <v>391</v>
      </c>
      <c r="G88" s="14">
        <f t="shared" si="9"/>
        <v>1586025.6096495958</v>
      </c>
      <c r="H88" s="35">
        <f t="shared" si="10"/>
        <v>-20</v>
      </c>
      <c r="I88" s="45">
        <f t="shared" si="11"/>
        <v>-81126.629649595692</v>
      </c>
      <c r="J88" s="20">
        <v>1587106.61</v>
      </c>
      <c r="K88" s="80">
        <f t="shared" si="12"/>
        <v>4059.0961892583123</v>
      </c>
    </row>
    <row r="89" spans="1:11" ht="14.1" customHeight="1" x14ac:dyDescent="0.25">
      <c r="A89" s="15" t="s">
        <v>181</v>
      </c>
      <c r="B89" s="16" t="s">
        <v>182</v>
      </c>
      <c r="C89" s="13">
        <v>1821731.69</v>
      </c>
      <c r="D89" s="55">
        <v>353</v>
      </c>
      <c r="E89" s="36">
        <f t="shared" si="8"/>
        <v>5160.7130028328611</v>
      </c>
      <c r="F89" s="61">
        <v>357</v>
      </c>
      <c r="G89" s="14">
        <f t="shared" si="9"/>
        <v>1842374.5420113313</v>
      </c>
      <c r="H89" s="35">
        <f t="shared" si="10"/>
        <v>-4</v>
      </c>
      <c r="I89" s="45">
        <f t="shared" si="11"/>
        <v>-20642.852011331444</v>
      </c>
      <c r="J89" s="20">
        <v>1841528.7</v>
      </c>
      <c r="K89" s="80">
        <f t="shared" si="12"/>
        <v>5158.3436974789911</v>
      </c>
    </row>
    <row r="90" spans="1:11" ht="14.1" customHeight="1" x14ac:dyDescent="0.25">
      <c r="A90" s="15" t="s">
        <v>183</v>
      </c>
      <c r="B90" s="16" t="s">
        <v>184</v>
      </c>
      <c r="C90" s="13">
        <v>1162202.48</v>
      </c>
      <c r="D90" s="55">
        <v>226</v>
      </c>
      <c r="E90" s="36">
        <f t="shared" si="8"/>
        <v>5142.4888495575224</v>
      </c>
      <c r="F90" s="61">
        <v>217</v>
      </c>
      <c r="G90" s="14">
        <f t="shared" si="9"/>
        <v>1115920.0803539823</v>
      </c>
      <c r="H90" s="35">
        <f t="shared" si="10"/>
        <v>9</v>
      </c>
      <c r="I90" s="45">
        <f t="shared" si="11"/>
        <v>46282.3996460177</v>
      </c>
      <c r="J90" s="20">
        <v>1223722.03</v>
      </c>
      <c r="K90" s="80">
        <f t="shared" si="12"/>
        <v>5639.2720276497694</v>
      </c>
    </row>
    <row r="91" spans="1:11" ht="14.1" customHeight="1" x14ac:dyDescent="0.25">
      <c r="A91" s="15" t="s">
        <v>185</v>
      </c>
      <c r="B91" s="16" t="s">
        <v>186</v>
      </c>
      <c r="C91" s="13">
        <v>1692488.41</v>
      </c>
      <c r="D91" s="55">
        <v>426</v>
      </c>
      <c r="E91" s="36">
        <f t="shared" si="8"/>
        <v>3972.9774882629108</v>
      </c>
      <c r="F91" s="61">
        <v>432</v>
      </c>
      <c r="G91" s="14">
        <f t="shared" si="9"/>
        <v>1716326.2749295775</v>
      </c>
      <c r="H91" s="35">
        <f t="shared" si="10"/>
        <v>-6</v>
      </c>
      <c r="I91" s="45">
        <f t="shared" si="11"/>
        <v>-23837.864929577467</v>
      </c>
      <c r="J91" s="20">
        <v>1732636.36</v>
      </c>
      <c r="K91" s="80">
        <f t="shared" si="12"/>
        <v>4010.7323148148153</v>
      </c>
    </row>
    <row r="92" spans="1:11" ht="14.1" customHeight="1" x14ac:dyDescent="0.25">
      <c r="A92" s="75" t="s">
        <v>187</v>
      </c>
      <c r="B92" s="72" t="s">
        <v>188</v>
      </c>
      <c r="C92" s="65">
        <v>940128.12</v>
      </c>
      <c r="D92" s="66">
        <v>194</v>
      </c>
      <c r="E92" s="73">
        <f t="shared" si="8"/>
        <v>4846.0212371134021</v>
      </c>
      <c r="F92" s="74">
        <v>175</v>
      </c>
      <c r="G92" s="69">
        <f t="shared" si="9"/>
        <v>848053.71649484534</v>
      </c>
      <c r="H92" s="67">
        <f t="shared" si="10"/>
        <v>19</v>
      </c>
      <c r="I92" s="70">
        <f t="shared" si="11"/>
        <v>92074.403505154638</v>
      </c>
      <c r="J92" s="100">
        <v>891500.98</v>
      </c>
      <c r="K92" s="101">
        <f t="shared" si="12"/>
        <v>5094.2913142857142</v>
      </c>
    </row>
    <row r="93" spans="1:11" ht="14.1" customHeight="1" x14ac:dyDescent="0.25">
      <c r="A93" s="15" t="s">
        <v>189</v>
      </c>
      <c r="B93" s="16" t="s">
        <v>190</v>
      </c>
      <c r="C93" s="13">
        <v>936642.49</v>
      </c>
      <c r="D93" s="55">
        <v>267</v>
      </c>
      <c r="E93" s="36">
        <f t="shared" si="8"/>
        <v>3508.0243071161049</v>
      </c>
      <c r="F93" s="61">
        <v>275</v>
      </c>
      <c r="G93" s="14">
        <f t="shared" si="9"/>
        <v>964706.68445692887</v>
      </c>
      <c r="H93" s="35">
        <f t="shared" si="10"/>
        <v>-8</v>
      </c>
      <c r="I93" s="45">
        <f t="shared" si="11"/>
        <v>-28064.194456928839</v>
      </c>
      <c r="J93" s="20">
        <v>1130851.0900000001</v>
      </c>
      <c r="K93" s="80">
        <f t="shared" si="12"/>
        <v>4112.1857818181825</v>
      </c>
    </row>
    <row r="94" spans="1:11" ht="14.1" customHeight="1" x14ac:dyDescent="0.25">
      <c r="A94" s="15" t="s">
        <v>191</v>
      </c>
      <c r="B94" s="16" t="s">
        <v>192</v>
      </c>
      <c r="C94" s="13">
        <v>333101.25</v>
      </c>
      <c r="D94" s="55">
        <v>57</v>
      </c>
      <c r="E94" s="36">
        <f t="shared" si="8"/>
        <v>5843.8815789473683</v>
      </c>
      <c r="F94" s="61">
        <v>57</v>
      </c>
      <c r="G94" s="14">
        <f t="shared" si="9"/>
        <v>333101.25</v>
      </c>
      <c r="H94" s="35">
        <f t="shared" si="10"/>
        <v>0</v>
      </c>
      <c r="I94" s="45">
        <f t="shared" si="11"/>
        <v>0</v>
      </c>
      <c r="J94" s="20">
        <v>304606.15000000002</v>
      </c>
      <c r="K94" s="80">
        <f t="shared" si="12"/>
        <v>5343.9675438596496</v>
      </c>
    </row>
    <row r="95" spans="1:11" ht="14.1" customHeight="1" x14ac:dyDescent="0.25">
      <c r="A95" s="15" t="s">
        <v>193</v>
      </c>
      <c r="B95" s="16" t="s">
        <v>194</v>
      </c>
      <c r="C95" s="13">
        <v>797214.94</v>
      </c>
      <c r="D95" s="55">
        <v>188</v>
      </c>
      <c r="E95" s="36">
        <f t="shared" si="8"/>
        <v>4240.5050000000001</v>
      </c>
      <c r="F95" s="61">
        <v>175</v>
      </c>
      <c r="G95" s="14">
        <f t="shared" si="9"/>
        <v>742088.375</v>
      </c>
      <c r="H95" s="35">
        <f t="shared" si="10"/>
        <v>13</v>
      </c>
      <c r="I95" s="45">
        <f t="shared" si="11"/>
        <v>55126.565000000002</v>
      </c>
      <c r="J95" s="20">
        <v>821094.97</v>
      </c>
      <c r="K95" s="80">
        <f t="shared" si="12"/>
        <v>4691.9712571428572</v>
      </c>
    </row>
    <row r="96" spans="1:11" ht="14.1" customHeight="1" x14ac:dyDescent="0.25">
      <c r="A96" s="15" t="s">
        <v>195</v>
      </c>
      <c r="B96" s="16" t="s">
        <v>196</v>
      </c>
      <c r="C96" s="13">
        <v>1852885.9</v>
      </c>
      <c r="D96" s="55">
        <v>424</v>
      </c>
      <c r="E96" s="36">
        <f t="shared" si="8"/>
        <v>4370.0139150943396</v>
      </c>
      <c r="F96" s="61">
        <v>444</v>
      </c>
      <c r="G96" s="14">
        <f t="shared" si="9"/>
        <v>1940286.1783018869</v>
      </c>
      <c r="H96" s="35">
        <f t="shared" si="10"/>
        <v>-20</v>
      </c>
      <c r="I96" s="45">
        <f t="shared" si="11"/>
        <v>-87400.278301886792</v>
      </c>
      <c r="J96" s="20">
        <v>1946825.23</v>
      </c>
      <c r="K96" s="80">
        <f t="shared" si="12"/>
        <v>4384.741509009009</v>
      </c>
    </row>
    <row r="97" spans="1:11" ht="14.1" customHeight="1" x14ac:dyDescent="0.25">
      <c r="A97" s="15" t="s">
        <v>197</v>
      </c>
      <c r="B97" s="16" t="s">
        <v>198</v>
      </c>
      <c r="C97" s="13">
        <v>601660.42000000004</v>
      </c>
      <c r="D97" s="55">
        <v>150</v>
      </c>
      <c r="E97" s="36">
        <f t="shared" si="8"/>
        <v>4011.0694666666668</v>
      </c>
      <c r="F97" s="61">
        <v>153</v>
      </c>
      <c r="G97" s="14">
        <f t="shared" si="9"/>
        <v>613693.62840000005</v>
      </c>
      <c r="H97" s="35">
        <f t="shared" si="10"/>
        <v>-3</v>
      </c>
      <c r="I97" s="45">
        <f t="shared" si="11"/>
        <v>-12033.2084</v>
      </c>
      <c r="J97" s="20">
        <v>657987.23</v>
      </c>
      <c r="K97" s="80">
        <f t="shared" si="12"/>
        <v>4300.5701307189538</v>
      </c>
    </row>
    <row r="98" spans="1:11" ht="14.1" customHeight="1" x14ac:dyDescent="0.25">
      <c r="A98" s="15" t="s">
        <v>199</v>
      </c>
      <c r="B98" s="16" t="s">
        <v>200</v>
      </c>
      <c r="C98" s="13">
        <v>1078771.3400000001</v>
      </c>
      <c r="D98" s="55">
        <v>221</v>
      </c>
      <c r="E98" s="36">
        <f t="shared" si="8"/>
        <v>4881.3182805429869</v>
      </c>
      <c r="F98" s="61">
        <v>225</v>
      </c>
      <c r="G98" s="14">
        <f t="shared" si="9"/>
        <v>1098296.613122172</v>
      </c>
      <c r="H98" s="35">
        <f t="shared" si="10"/>
        <v>-4</v>
      </c>
      <c r="I98" s="45">
        <f t="shared" si="11"/>
        <v>-19525.273122171948</v>
      </c>
      <c r="J98" s="20">
        <v>1154729.44</v>
      </c>
      <c r="K98" s="80">
        <f t="shared" si="12"/>
        <v>5132.1308444444439</v>
      </c>
    </row>
    <row r="99" spans="1:11" ht="14.1" customHeight="1" x14ac:dyDescent="0.25">
      <c r="A99" s="75" t="s">
        <v>201</v>
      </c>
      <c r="B99" s="72" t="s">
        <v>202</v>
      </c>
      <c r="C99" s="65">
        <v>787145.29</v>
      </c>
      <c r="D99" s="66">
        <v>168</v>
      </c>
      <c r="E99" s="73">
        <f t="shared" si="8"/>
        <v>4685.3886309523814</v>
      </c>
      <c r="F99" s="74">
        <v>163</v>
      </c>
      <c r="G99" s="69">
        <f t="shared" si="9"/>
        <v>763718.34684523812</v>
      </c>
      <c r="H99" s="67">
        <f t="shared" si="10"/>
        <v>5</v>
      </c>
      <c r="I99" s="70">
        <f t="shared" si="11"/>
        <v>23426.943154761906</v>
      </c>
      <c r="J99" s="100">
        <v>783043.97</v>
      </c>
      <c r="K99" s="101">
        <f t="shared" si="12"/>
        <v>4803.9507361963188</v>
      </c>
    </row>
    <row r="100" spans="1:11" ht="14.1" customHeight="1" x14ac:dyDescent="0.25">
      <c r="A100" s="15" t="s">
        <v>203</v>
      </c>
      <c r="B100" s="16" t="s">
        <v>204</v>
      </c>
      <c r="C100" s="13">
        <v>462970</v>
      </c>
      <c r="D100" s="55">
        <v>129</v>
      </c>
      <c r="E100" s="36">
        <f t="shared" si="8"/>
        <v>3588.9147286821703</v>
      </c>
      <c r="F100" s="61">
        <v>145</v>
      </c>
      <c r="G100" s="14">
        <f t="shared" si="9"/>
        <v>520392.63565891469</v>
      </c>
      <c r="H100" s="35">
        <f t="shared" si="10"/>
        <v>-16</v>
      </c>
      <c r="I100" s="45">
        <f t="shared" si="11"/>
        <v>-57422.635658914725</v>
      </c>
      <c r="J100" s="20">
        <v>631183.32999999996</v>
      </c>
      <c r="K100" s="80">
        <f t="shared" si="12"/>
        <v>4352.9884827586202</v>
      </c>
    </row>
    <row r="101" spans="1:11" ht="14.1" customHeight="1" x14ac:dyDescent="0.25">
      <c r="A101" s="15" t="s">
        <v>205</v>
      </c>
      <c r="B101" s="16" t="s">
        <v>206</v>
      </c>
      <c r="C101" s="13">
        <v>1186311.8499999999</v>
      </c>
      <c r="D101" s="55">
        <v>243</v>
      </c>
      <c r="E101" s="36">
        <f t="shared" si="8"/>
        <v>4881.9417695473248</v>
      </c>
      <c r="F101" s="61">
        <v>245</v>
      </c>
      <c r="G101" s="14">
        <f t="shared" si="9"/>
        <v>1196075.7335390947</v>
      </c>
      <c r="H101" s="35">
        <f t="shared" si="10"/>
        <v>-2</v>
      </c>
      <c r="I101" s="45">
        <f t="shared" si="11"/>
        <v>-9763.8835390946497</v>
      </c>
      <c r="J101" s="20">
        <v>1268649.01</v>
      </c>
      <c r="K101" s="80">
        <f t="shared" si="12"/>
        <v>5178.1592244897956</v>
      </c>
    </row>
    <row r="102" spans="1:11" ht="14.1" customHeight="1" x14ac:dyDescent="0.25">
      <c r="A102" s="15">
        <v>5321</v>
      </c>
      <c r="B102" s="16" t="s">
        <v>331</v>
      </c>
      <c r="C102" s="13">
        <f>SUM(2777458.58+738370.72)</f>
        <v>3515829.3</v>
      </c>
      <c r="D102" s="55">
        <f>SUM(557+146)</f>
        <v>703</v>
      </c>
      <c r="E102" s="36">
        <f t="shared" si="8"/>
        <v>5001.1796586059745</v>
      </c>
      <c r="F102" s="61">
        <f>SUM(635+133)</f>
        <v>768</v>
      </c>
      <c r="G102" s="14">
        <f t="shared" si="9"/>
        <v>3840905.9778093882</v>
      </c>
      <c r="H102" s="35">
        <f t="shared" si="10"/>
        <v>-65</v>
      </c>
      <c r="I102" s="45">
        <f t="shared" si="11"/>
        <v>-325076.67780938832</v>
      </c>
      <c r="J102" s="20">
        <v>3641646.59</v>
      </c>
      <c r="K102" s="80">
        <f t="shared" si="12"/>
        <v>4741.7273307291662</v>
      </c>
    </row>
    <row r="103" spans="1:11" ht="14.1" customHeight="1" x14ac:dyDescent="0.25">
      <c r="A103" s="15" t="s">
        <v>211</v>
      </c>
      <c r="B103" s="16" t="s">
        <v>212</v>
      </c>
      <c r="C103" s="13">
        <v>1277804.8</v>
      </c>
      <c r="D103" s="55">
        <v>303</v>
      </c>
      <c r="E103" s="36">
        <f t="shared" si="8"/>
        <v>4217.1775577557755</v>
      </c>
      <c r="F103" s="61">
        <v>322</v>
      </c>
      <c r="G103" s="14">
        <f t="shared" ref="G103:G134" si="13">SUM(F103*E103)</f>
        <v>1357931.1735973598</v>
      </c>
      <c r="H103" s="35">
        <f t="shared" ref="H103:H134" si="14">SUM(D103-F103)</f>
        <v>-19</v>
      </c>
      <c r="I103" s="45">
        <f t="shared" ref="I103:I134" si="15">SUM(E103*H103)</f>
        <v>-80126.373597359736</v>
      </c>
      <c r="J103" s="20">
        <v>1262955.1100000001</v>
      </c>
      <c r="K103" s="80">
        <f t="shared" si="12"/>
        <v>3922.2208385093172</v>
      </c>
    </row>
    <row r="104" spans="1:11" ht="14.1" customHeight="1" x14ac:dyDescent="0.25">
      <c r="A104" s="15" t="s">
        <v>213</v>
      </c>
      <c r="B104" s="16" t="s">
        <v>214</v>
      </c>
      <c r="C104" s="13">
        <v>2827260</v>
      </c>
      <c r="D104" s="55">
        <v>645</v>
      </c>
      <c r="E104" s="36">
        <f t="shared" si="8"/>
        <v>4383.3488372093025</v>
      </c>
      <c r="F104" s="61">
        <v>667</v>
      </c>
      <c r="G104" s="14">
        <f t="shared" si="13"/>
        <v>2923693.6744186049</v>
      </c>
      <c r="H104" s="35">
        <f t="shared" si="14"/>
        <v>-22</v>
      </c>
      <c r="I104" s="45">
        <f t="shared" si="15"/>
        <v>-96433.674418604656</v>
      </c>
      <c r="J104" s="20">
        <v>2920130.91</v>
      </c>
      <c r="K104" s="80">
        <f t="shared" si="12"/>
        <v>4378.0073613193408</v>
      </c>
    </row>
    <row r="105" spans="1:11" ht="14.1" customHeight="1" x14ac:dyDescent="0.25">
      <c r="A105" s="15" t="s">
        <v>215</v>
      </c>
      <c r="B105" s="16" t="s">
        <v>216</v>
      </c>
      <c r="C105" s="13">
        <v>2301217.79</v>
      </c>
      <c r="D105" s="55">
        <v>441</v>
      </c>
      <c r="E105" s="36">
        <f t="shared" si="8"/>
        <v>5218.1809297052159</v>
      </c>
      <c r="F105" s="61">
        <v>466</v>
      </c>
      <c r="G105" s="14">
        <f t="shared" si="13"/>
        <v>2431672.3132426306</v>
      </c>
      <c r="H105" s="35">
        <f t="shared" si="14"/>
        <v>-25</v>
      </c>
      <c r="I105" s="45">
        <f t="shared" si="15"/>
        <v>-130454.5232426304</v>
      </c>
      <c r="J105" s="20">
        <v>2266011.27</v>
      </c>
      <c r="K105" s="80">
        <f t="shared" si="12"/>
        <v>4862.6851287553645</v>
      </c>
    </row>
    <row r="106" spans="1:11" ht="14.1" customHeight="1" x14ac:dyDescent="0.25">
      <c r="A106" s="15" t="s">
        <v>217</v>
      </c>
      <c r="B106" s="16" t="s">
        <v>218</v>
      </c>
      <c r="C106" s="13">
        <v>2758065.93</v>
      </c>
      <c r="D106" s="55">
        <v>519</v>
      </c>
      <c r="E106" s="36">
        <f t="shared" si="8"/>
        <v>5314.1925433526012</v>
      </c>
      <c r="F106" s="61">
        <v>550</v>
      </c>
      <c r="G106" s="14">
        <f t="shared" si="13"/>
        <v>2922805.8988439306</v>
      </c>
      <c r="H106" s="35">
        <f t="shared" si="14"/>
        <v>-31</v>
      </c>
      <c r="I106" s="45">
        <f t="shared" si="15"/>
        <v>-164739.96884393063</v>
      </c>
      <c r="J106" s="20">
        <v>2936217.52</v>
      </c>
      <c r="K106" s="80">
        <f t="shared" si="12"/>
        <v>5338.5773090909088</v>
      </c>
    </row>
    <row r="107" spans="1:11" ht="14.1" customHeight="1" x14ac:dyDescent="0.25">
      <c r="A107" s="75" t="s">
        <v>219</v>
      </c>
      <c r="B107" s="72" t="s">
        <v>220</v>
      </c>
      <c r="C107" s="65">
        <v>1303494.22</v>
      </c>
      <c r="D107" s="66">
        <v>315</v>
      </c>
      <c r="E107" s="73">
        <f t="shared" si="8"/>
        <v>4138.0768888888888</v>
      </c>
      <c r="F107" s="74">
        <v>307</v>
      </c>
      <c r="G107" s="69">
        <f t="shared" si="13"/>
        <v>1270389.6048888888</v>
      </c>
      <c r="H107" s="67">
        <f t="shared" si="14"/>
        <v>8</v>
      </c>
      <c r="I107" s="70">
        <f t="shared" si="15"/>
        <v>33104.61511111111</v>
      </c>
      <c r="J107" s="100">
        <v>1282713.3999999999</v>
      </c>
      <c r="K107" s="101">
        <f t="shared" si="12"/>
        <v>4178.2195439739407</v>
      </c>
    </row>
    <row r="108" spans="1:11" ht="14.1" customHeight="1" x14ac:dyDescent="0.25">
      <c r="A108" s="15" t="s">
        <v>221</v>
      </c>
      <c r="B108" s="16" t="s">
        <v>222</v>
      </c>
      <c r="C108" s="13">
        <v>881490.45</v>
      </c>
      <c r="D108" s="55">
        <v>170</v>
      </c>
      <c r="E108" s="36">
        <f t="shared" si="8"/>
        <v>5185.2379411764705</v>
      </c>
      <c r="F108" s="61">
        <v>190</v>
      </c>
      <c r="G108" s="14">
        <f t="shared" si="13"/>
        <v>985195.20882352942</v>
      </c>
      <c r="H108" s="35">
        <f t="shared" si="14"/>
        <v>-20</v>
      </c>
      <c r="I108" s="45">
        <f t="shared" si="15"/>
        <v>-103704.75882352941</v>
      </c>
      <c r="J108" s="20">
        <v>941352.51</v>
      </c>
      <c r="K108" s="80">
        <f t="shared" si="12"/>
        <v>4954.4868947368423</v>
      </c>
    </row>
    <row r="109" spans="1:11" ht="14.1" customHeight="1" x14ac:dyDescent="0.25">
      <c r="A109" s="15" t="s">
        <v>223</v>
      </c>
      <c r="B109" s="16" t="s">
        <v>224</v>
      </c>
      <c r="C109" s="13">
        <v>418560.77</v>
      </c>
      <c r="D109" s="55">
        <v>88</v>
      </c>
      <c r="E109" s="36">
        <f t="shared" si="8"/>
        <v>4756.3723863636369</v>
      </c>
      <c r="F109" s="61">
        <v>93</v>
      </c>
      <c r="G109" s="14">
        <f t="shared" si="13"/>
        <v>442342.63193181821</v>
      </c>
      <c r="H109" s="35">
        <f t="shared" si="14"/>
        <v>-5</v>
      </c>
      <c r="I109" s="45">
        <f t="shared" si="15"/>
        <v>-23781.861931818185</v>
      </c>
      <c r="J109" s="20">
        <v>389264.31</v>
      </c>
      <c r="K109" s="80">
        <f t="shared" si="12"/>
        <v>4185.637741935484</v>
      </c>
    </row>
    <row r="110" spans="1:11" ht="14.1" customHeight="1" x14ac:dyDescent="0.25">
      <c r="A110" s="15" t="s">
        <v>225</v>
      </c>
      <c r="B110" s="16" t="s">
        <v>226</v>
      </c>
      <c r="C110" s="13">
        <v>1316421.0900000001</v>
      </c>
      <c r="D110" s="55">
        <v>296</v>
      </c>
      <c r="E110" s="36">
        <f t="shared" si="8"/>
        <v>4447.3685472972975</v>
      </c>
      <c r="F110" s="61">
        <v>318</v>
      </c>
      <c r="G110" s="14">
        <f t="shared" si="13"/>
        <v>1414263.1980405406</v>
      </c>
      <c r="H110" s="35">
        <f t="shared" si="14"/>
        <v>-22</v>
      </c>
      <c r="I110" s="45">
        <f t="shared" si="15"/>
        <v>-97842.108040540537</v>
      </c>
      <c r="J110" s="20">
        <v>1384268.15</v>
      </c>
      <c r="K110" s="80">
        <f t="shared" si="12"/>
        <v>4353.0444968553456</v>
      </c>
    </row>
    <row r="111" spans="1:11" ht="14.1" customHeight="1" x14ac:dyDescent="0.25">
      <c r="A111" s="15" t="s">
        <v>227</v>
      </c>
      <c r="B111" s="16" t="s">
        <v>228</v>
      </c>
      <c r="C111" s="13">
        <v>1087639.2</v>
      </c>
      <c r="D111" s="55">
        <v>216</v>
      </c>
      <c r="E111" s="36">
        <f t="shared" si="8"/>
        <v>5035.3666666666668</v>
      </c>
      <c r="F111" s="61">
        <v>222</v>
      </c>
      <c r="G111" s="14">
        <f t="shared" si="13"/>
        <v>1117851.4000000001</v>
      </c>
      <c r="H111" s="35">
        <f t="shared" si="14"/>
        <v>-6</v>
      </c>
      <c r="I111" s="45">
        <f t="shared" si="15"/>
        <v>-30212.2</v>
      </c>
      <c r="J111" s="20">
        <v>1064275.1299999999</v>
      </c>
      <c r="K111" s="80">
        <f t="shared" si="12"/>
        <v>4794.0321171171163</v>
      </c>
    </row>
    <row r="112" spans="1:11" ht="14.1" customHeight="1" x14ac:dyDescent="0.25">
      <c r="A112" s="75" t="s">
        <v>229</v>
      </c>
      <c r="B112" s="72" t="s">
        <v>230</v>
      </c>
      <c r="C112" s="65">
        <v>1406893.4000000001</v>
      </c>
      <c r="D112" s="66">
        <v>280</v>
      </c>
      <c r="E112" s="73">
        <f t="shared" si="8"/>
        <v>5024.619285714286</v>
      </c>
      <c r="F112" s="74">
        <v>253</v>
      </c>
      <c r="G112" s="69">
        <f t="shared" si="13"/>
        <v>1271228.6792857144</v>
      </c>
      <c r="H112" s="67">
        <f t="shared" si="14"/>
        <v>27</v>
      </c>
      <c r="I112" s="70">
        <f t="shared" si="15"/>
        <v>135664.72071428571</v>
      </c>
      <c r="J112" s="100">
        <v>1395794.04</v>
      </c>
      <c r="K112" s="101">
        <f t="shared" si="12"/>
        <v>5516.9724901185773</v>
      </c>
    </row>
    <row r="113" spans="1:11" ht="14.1" customHeight="1" x14ac:dyDescent="0.25">
      <c r="A113" s="15" t="s">
        <v>231</v>
      </c>
      <c r="B113" s="16" t="s">
        <v>232</v>
      </c>
      <c r="C113" s="13">
        <v>2208768.86</v>
      </c>
      <c r="D113" s="55">
        <v>491</v>
      </c>
      <c r="E113" s="36">
        <f t="shared" si="8"/>
        <v>4498.5109164969444</v>
      </c>
      <c r="F113" s="61">
        <v>524</v>
      </c>
      <c r="G113" s="14">
        <f t="shared" si="13"/>
        <v>2357219.7202443988</v>
      </c>
      <c r="H113" s="35">
        <f t="shared" si="14"/>
        <v>-33</v>
      </c>
      <c r="I113" s="45">
        <f t="shared" si="15"/>
        <v>-148450.86024439917</v>
      </c>
      <c r="J113" s="20">
        <v>2552892.4500000002</v>
      </c>
      <c r="K113" s="80">
        <f t="shared" si="12"/>
        <v>4871.9321564885504</v>
      </c>
    </row>
    <row r="114" spans="1:11" ht="14.1" customHeight="1" x14ac:dyDescent="0.25">
      <c r="A114" s="75" t="s">
        <v>233</v>
      </c>
      <c r="B114" s="72" t="s">
        <v>234</v>
      </c>
      <c r="C114" s="65">
        <v>1174176.95</v>
      </c>
      <c r="D114" s="66">
        <v>243</v>
      </c>
      <c r="E114" s="73">
        <f t="shared" si="8"/>
        <v>4832.0039094650201</v>
      </c>
      <c r="F114" s="74">
        <v>234</v>
      </c>
      <c r="G114" s="69">
        <f t="shared" si="13"/>
        <v>1130688.9148148147</v>
      </c>
      <c r="H114" s="67">
        <f t="shared" si="14"/>
        <v>9</v>
      </c>
      <c r="I114" s="70">
        <f t="shared" si="15"/>
        <v>43488.035185185181</v>
      </c>
      <c r="J114" s="100">
        <v>1152490.43</v>
      </c>
      <c r="K114" s="101">
        <f t="shared" si="12"/>
        <v>4925.1727777777778</v>
      </c>
    </row>
    <row r="115" spans="1:11" ht="14.1" customHeight="1" x14ac:dyDescent="0.25">
      <c r="A115" s="15" t="s">
        <v>235</v>
      </c>
      <c r="B115" s="16" t="s">
        <v>236</v>
      </c>
      <c r="C115" s="13">
        <v>1978486.64</v>
      </c>
      <c r="D115" s="55">
        <v>499</v>
      </c>
      <c r="E115" s="36">
        <f t="shared" si="8"/>
        <v>3964.9030861723445</v>
      </c>
      <c r="F115" s="61">
        <v>543</v>
      </c>
      <c r="G115" s="14">
        <f t="shared" si="13"/>
        <v>2152942.3757915832</v>
      </c>
      <c r="H115" s="35">
        <f t="shared" si="14"/>
        <v>-44</v>
      </c>
      <c r="I115" s="45">
        <f t="shared" si="15"/>
        <v>-174455.73579158317</v>
      </c>
      <c r="J115" s="20">
        <v>1881862.81</v>
      </c>
      <c r="K115" s="80">
        <f t="shared" si="12"/>
        <v>3465.6773664825046</v>
      </c>
    </row>
    <row r="116" spans="1:11" ht="14.1" customHeight="1" x14ac:dyDescent="0.25">
      <c r="A116" s="15" t="s">
        <v>237</v>
      </c>
      <c r="B116" s="16" t="s">
        <v>238</v>
      </c>
      <c r="C116" s="13">
        <v>531488.19999999995</v>
      </c>
      <c r="D116" s="55">
        <v>96</v>
      </c>
      <c r="E116" s="36">
        <f t="shared" si="8"/>
        <v>5536.3354166666659</v>
      </c>
      <c r="F116" s="61">
        <v>107</v>
      </c>
      <c r="G116" s="14">
        <f t="shared" si="13"/>
        <v>592387.88958333328</v>
      </c>
      <c r="H116" s="35">
        <f t="shared" si="14"/>
        <v>-11</v>
      </c>
      <c r="I116" s="45">
        <f t="shared" si="15"/>
        <v>-60899.689583333326</v>
      </c>
      <c r="J116" s="20">
        <v>52144437</v>
      </c>
      <c r="K116" s="80">
        <f t="shared" si="12"/>
        <v>487331.18691588787</v>
      </c>
    </row>
    <row r="117" spans="1:11" ht="14.1" customHeight="1" x14ac:dyDescent="0.25">
      <c r="A117" s="15" t="s">
        <v>239</v>
      </c>
      <c r="B117" s="16" t="s">
        <v>240</v>
      </c>
      <c r="C117" s="13">
        <v>763390.7</v>
      </c>
      <c r="D117" s="55">
        <v>189</v>
      </c>
      <c r="E117" s="36">
        <f t="shared" si="8"/>
        <v>4039.1042328042327</v>
      </c>
      <c r="F117" s="61">
        <v>185</v>
      </c>
      <c r="G117" s="14">
        <f t="shared" si="13"/>
        <v>747234.283068783</v>
      </c>
      <c r="H117" s="35">
        <f t="shared" si="14"/>
        <v>4</v>
      </c>
      <c r="I117" s="45">
        <f t="shared" si="15"/>
        <v>16156.416931216931</v>
      </c>
      <c r="J117" s="20">
        <v>796716.78</v>
      </c>
      <c r="K117" s="80">
        <f t="shared" si="12"/>
        <v>4306.5771891891891</v>
      </c>
    </row>
    <row r="118" spans="1:11" ht="14.1" customHeight="1" x14ac:dyDescent="0.25">
      <c r="A118" s="15" t="s">
        <v>241</v>
      </c>
      <c r="B118" s="16" t="s">
        <v>242</v>
      </c>
      <c r="C118" s="13">
        <v>753900.06</v>
      </c>
      <c r="D118" s="55">
        <v>168</v>
      </c>
      <c r="E118" s="36">
        <f t="shared" si="8"/>
        <v>4487.5003571428579</v>
      </c>
      <c r="F118" s="61">
        <v>186</v>
      </c>
      <c r="G118" s="14">
        <f t="shared" si="13"/>
        <v>834675.06642857159</v>
      </c>
      <c r="H118" s="35">
        <f t="shared" si="14"/>
        <v>-18</v>
      </c>
      <c r="I118" s="45">
        <f t="shared" si="15"/>
        <v>-80775.006428571447</v>
      </c>
      <c r="J118" s="20">
        <v>757690.46</v>
      </c>
      <c r="K118" s="80">
        <f t="shared" si="12"/>
        <v>4073.6046236559137</v>
      </c>
    </row>
    <row r="119" spans="1:11" ht="14.1" customHeight="1" x14ac:dyDescent="0.25">
      <c r="A119" s="75" t="s">
        <v>243</v>
      </c>
      <c r="B119" s="72" t="s">
        <v>244</v>
      </c>
      <c r="C119" s="65">
        <v>8953241.4600000009</v>
      </c>
      <c r="D119" s="66">
        <v>2253</v>
      </c>
      <c r="E119" s="73">
        <f t="shared" si="8"/>
        <v>3973.9198668442082</v>
      </c>
      <c r="F119" s="74">
        <v>2230</v>
      </c>
      <c r="G119" s="69">
        <f t="shared" si="13"/>
        <v>8861841.3030625843</v>
      </c>
      <c r="H119" s="67">
        <f t="shared" si="14"/>
        <v>23</v>
      </c>
      <c r="I119" s="70">
        <f t="shared" si="15"/>
        <v>91400.156937416788</v>
      </c>
      <c r="J119" s="100">
        <v>8941112.5800000001</v>
      </c>
      <c r="K119" s="101">
        <f t="shared" si="12"/>
        <v>4009.4675246636771</v>
      </c>
    </row>
    <row r="120" spans="1:11" ht="14.1" customHeight="1" x14ac:dyDescent="0.25">
      <c r="A120" s="15" t="s">
        <v>245</v>
      </c>
      <c r="B120" s="16" t="s">
        <v>246</v>
      </c>
      <c r="C120" s="13">
        <v>2066361.1099999999</v>
      </c>
      <c r="D120" s="55">
        <v>492</v>
      </c>
      <c r="E120" s="36">
        <f t="shared" si="8"/>
        <v>4199.9209552845523</v>
      </c>
      <c r="F120" s="61">
        <v>539</v>
      </c>
      <c r="G120" s="14">
        <f t="shared" si="13"/>
        <v>2263757.3948983736</v>
      </c>
      <c r="H120" s="35">
        <f t="shared" si="14"/>
        <v>-47</v>
      </c>
      <c r="I120" s="45">
        <f t="shared" si="15"/>
        <v>-197396.28489837397</v>
      </c>
      <c r="J120" s="20">
        <v>2328264.96</v>
      </c>
      <c r="K120" s="80">
        <f t="shared" si="12"/>
        <v>4319.6010389610392</v>
      </c>
    </row>
    <row r="121" spans="1:11" ht="14.1" customHeight="1" x14ac:dyDescent="0.25">
      <c r="A121" s="15" t="s">
        <v>247</v>
      </c>
      <c r="B121" s="16" t="s">
        <v>248</v>
      </c>
      <c r="C121" s="13">
        <v>2262660.79</v>
      </c>
      <c r="D121" s="55">
        <v>561</v>
      </c>
      <c r="E121" s="36">
        <f t="shared" si="8"/>
        <v>4033.263440285205</v>
      </c>
      <c r="F121" s="61">
        <v>572</v>
      </c>
      <c r="G121" s="14">
        <f t="shared" si="13"/>
        <v>2307026.6878431374</v>
      </c>
      <c r="H121" s="35">
        <f t="shared" si="14"/>
        <v>-11</v>
      </c>
      <c r="I121" s="45">
        <f t="shared" si="15"/>
        <v>-44365.897843137252</v>
      </c>
      <c r="J121" s="20">
        <v>2342976.65</v>
      </c>
      <c r="K121" s="80">
        <f t="shared" si="12"/>
        <v>4096.1130244755241</v>
      </c>
    </row>
    <row r="122" spans="1:11" ht="14.1" customHeight="1" x14ac:dyDescent="0.25">
      <c r="A122" s="15" t="s">
        <v>249</v>
      </c>
      <c r="B122" s="16" t="s">
        <v>250</v>
      </c>
      <c r="C122" s="13">
        <v>769882.27</v>
      </c>
      <c r="D122" s="55">
        <v>178</v>
      </c>
      <c r="E122" s="36">
        <f t="shared" si="8"/>
        <v>4325.1812921348319</v>
      </c>
      <c r="F122" s="61">
        <v>180</v>
      </c>
      <c r="G122" s="14">
        <f t="shared" si="13"/>
        <v>778532.63258426974</v>
      </c>
      <c r="H122" s="35">
        <f t="shared" si="14"/>
        <v>-2</v>
      </c>
      <c r="I122" s="45">
        <f t="shared" si="15"/>
        <v>-8650.3625842696638</v>
      </c>
      <c r="J122" s="20">
        <v>839053.95</v>
      </c>
      <c r="K122" s="80">
        <f t="shared" si="12"/>
        <v>4661.4108333333334</v>
      </c>
    </row>
    <row r="123" spans="1:11" ht="14.1" customHeight="1" x14ac:dyDescent="0.25">
      <c r="A123" s="15" t="s">
        <v>251</v>
      </c>
      <c r="B123" s="16" t="s">
        <v>252</v>
      </c>
      <c r="C123" s="13">
        <v>270463.40999999997</v>
      </c>
      <c r="D123" s="55">
        <v>90</v>
      </c>
      <c r="E123" s="36">
        <f t="shared" si="8"/>
        <v>3005.1489999999999</v>
      </c>
      <c r="F123" s="61">
        <v>103</v>
      </c>
      <c r="G123" s="14">
        <f t="shared" si="13"/>
        <v>309530.34700000001</v>
      </c>
      <c r="H123" s="35">
        <f t="shared" si="14"/>
        <v>-13</v>
      </c>
      <c r="I123" s="45">
        <f t="shared" si="15"/>
        <v>-39066.936999999998</v>
      </c>
      <c r="J123" s="20">
        <v>308582.3</v>
      </c>
      <c r="K123" s="80">
        <f t="shared" si="12"/>
        <v>2995.9446601941745</v>
      </c>
    </row>
    <row r="124" spans="1:11" ht="14.1" customHeight="1" x14ac:dyDescent="0.25">
      <c r="A124" s="15" t="s">
        <v>253</v>
      </c>
      <c r="B124" s="16" t="s">
        <v>254</v>
      </c>
      <c r="C124" s="13">
        <v>2833018.58</v>
      </c>
      <c r="D124" s="55">
        <v>630</v>
      </c>
      <c r="E124" s="36">
        <f t="shared" si="8"/>
        <v>4496.854888888889</v>
      </c>
      <c r="F124" s="61">
        <v>630</v>
      </c>
      <c r="G124" s="14">
        <f t="shared" si="13"/>
        <v>2833018.58</v>
      </c>
      <c r="H124" s="35">
        <f t="shared" si="14"/>
        <v>0</v>
      </c>
      <c r="I124" s="45">
        <f t="shared" si="15"/>
        <v>0</v>
      </c>
      <c r="J124" s="20">
        <v>2670893.5499999998</v>
      </c>
      <c r="K124" s="80">
        <f t="shared" si="12"/>
        <v>4239.5135714285707</v>
      </c>
    </row>
    <row r="125" spans="1:11" ht="14.1" customHeight="1" x14ac:dyDescent="0.25">
      <c r="A125" s="15" t="s">
        <v>255</v>
      </c>
      <c r="B125" s="16" t="s">
        <v>256</v>
      </c>
      <c r="C125" s="13">
        <v>2125952.5499999998</v>
      </c>
      <c r="D125" s="55">
        <v>452</v>
      </c>
      <c r="E125" s="36">
        <f t="shared" si="8"/>
        <v>4703.4348451327432</v>
      </c>
      <c r="F125" s="61">
        <v>442</v>
      </c>
      <c r="G125" s="14">
        <f t="shared" si="13"/>
        <v>2078918.2015486725</v>
      </c>
      <c r="H125" s="35">
        <f t="shared" si="14"/>
        <v>10</v>
      </c>
      <c r="I125" s="45">
        <f t="shared" si="15"/>
        <v>47034.348451327431</v>
      </c>
      <c r="J125" s="20">
        <v>2186707.2799999998</v>
      </c>
      <c r="K125" s="80">
        <f t="shared" si="12"/>
        <v>4947.3015384615383</v>
      </c>
    </row>
    <row r="126" spans="1:11" ht="14.1" customHeight="1" x14ac:dyDescent="0.25">
      <c r="A126" s="15" t="s">
        <v>257</v>
      </c>
      <c r="B126" s="16" t="s">
        <v>258</v>
      </c>
      <c r="C126" s="13">
        <v>1728046.8199999998</v>
      </c>
      <c r="D126" s="55">
        <v>389</v>
      </c>
      <c r="E126" s="36">
        <f t="shared" si="8"/>
        <v>4442.2797429305911</v>
      </c>
      <c r="F126" s="61">
        <v>402</v>
      </c>
      <c r="G126" s="14">
        <f t="shared" si="13"/>
        <v>1785796.4566580977</v>
      </c>
      <c r="H126" s="35">
        <f t="shared" si="14"/>
        <v>-13</v>
      </c>
      <c r="I126" s="45">
        <f t="shared" si="15"/>
        <v>-57749.636658097683</v>
      </c>
      <c r="J126" s="20">
        <v>1924957.56</v>
      </c>
      <c r="K126" s="80">
        <f t="shared" si="12"/>
        <v>4788.4516417910445</v>
      </c>
    </row>
    <row r="127" spans="1:11" ht="14.1" customHeight="1" x14ac:dyDescent="0.25">
      <c r="A127" s="15">
        <v>6711</v>
      </c>
      <c r="B127" s="16" t="s">
        <v>332</v>
      </c>
      <c r="C127" s="13">
        <f>SUM(1236910.2+1069866.47)</f>
        <v>2306776.67</v>
      </c>
      <c r="D127" s="55">
        <f>SUM(281+231)</f>
        <v>512</v>
      </c>
      <c r="E127" s="36">
        <f t="shared" si="8"/>
        <v>4505.4231835937499</v>
      </c>
      <c r="F127" s="61">
        <v>521</v>
      </c>
      <c r="G127" s="14">
        <f t="shared" si="13"/>
        <v>2347325.4786523436</v>
      </c>
      <c r="H127" s="35">
        <f t="shared" si="14"/>
        <v>-9</v>
      </c>
      <c r="I127" s="45">
        <f t="shared" si="15"/>
        <v>-40548.808652343752</v>
      </c>
      <c r="J127" s="20">
        <v>2193926.66</v>
      </c>
      <c r="K127" s="80">
        <f t="shared" si="12"/>
        <v>4210.9916698656434</v>
      </c>
    </row>
    <row r="128" spans="1:11" ht="14.1" customHeight="1" x14ac:dyDescent="0.25">
      <c r="A128" s="15" t="s">
        <v>263</v>
      </c>
      <c r="B128" s="16" t="s">
        <v>264</v>
      </c>
      <c r="C128" s="13">
        <v>690644.93</v>
      </c>
      <c r="D128" s="55">
        <v>109</v>
      </c>
      <c r="E128" s="36">
        <f t="shared" si="8"/>
        <v>6336.1920183486245</v>
      </c>
      <c r="F128" s="61">
        <v>113</v>
      </c>
      <c r="G128" s="14">
        <f t="shared" si="13"/>
        <v>715989.6980733946</v>
      </c>
      <c r="H128" s="35">
        <f t="shared" si="14"/>
        <v>-4</v>
      </c>
      <c r="I128" s="45">
        <f t="shared" si="15"/>
        <v>-25344.768073394498</v>
      </c>
      <c r="J128" s="20">
        <v>583015.4</v>
      </c>
      <c r="K128" s="80">
        <f t="shared" si="12"/>
        <v>5159.4283185840713</v>
      </c>
    </row>
    <row r="129" spans="1:11" ht="14.1" customHeight="1" x14ac:dyDescent="0.25">
      <c r="A129" s="15" t="s">
        <v>265</v>
      </c>
      <c r="B129" s="16" t="s">
        <v>266</v>
      </c>
      <c r="C129" s="13">
        <v>473044.99</v>
      </c>
      <c r="D129" s="55">
        <v>118</v>
      </c>
      <c r="E129" s="36">
        <f t="shared" si="8"/>
        <v>4008.8558474576271</v>
      </c>
      <c r="F129" s="61">
        <v>121</v>
      </c>
      <c r="G129" s="14">
        <f t="shared" si="13"/>
        <v>485071.5575423729</v>
      </c>
      <c r="H129" s="35">
        <f t="shared" si="14"/>
        <v>-3</v>
      </c>
      <c r="I129" s="45">
        <f t="shared" si="15"/>
        <v>-12026.567542372881</v>
      </c>
      <c r="J129" s="20">
        <v>339859.21</v>
      </c>
      <c r="K129" s="80">
        <f t="shared" si="12"/>
        <v>2808.7538016528929</v>
      </c>
    </row>
    <row r="130" spans="1:11" ht="14.1" customHeight="1" x14ac:dyDescent="0.25">
      <c r="A130" s="15" t="s">
        <v>267</v>
      </c>
      <c r="B130" s="16" t="s">
        <v>268</v>
      </c>
      <c r="C130" s="13">
        <v>1163799</v>
      </c>
      <c r="D130" s="55">
        <v>349</v>
      </c>
      <c r="E130" s="36">
        <f t="shared" ref="E130:E151" si="16">+C130/D130</f>
        <v>3334.6676217765043</v>
      </c>
      <c r="F130" s="61">
        <v>346</v>
      </c>
      <c r="G130" s="14">
        <f t="shared" si="13"/>
        <v>1153794.9971346706</v>
      </c>
      <c r="H130" s="35">
        <f t="shared" si="14"/>
        <v>3</v>
      </c>
      <c r="I130" s="45">
        <f t="shared" si="15"/>
        <v>10004.002865329512</v>
      </c>
      <c r="J130" s="20">
        <v>1250624.75</v>
      </c>
      <c r="K130" s="80">
        <f t="shared" si="12"/>
        <v>3614.5223988439307</v>
      </c>
    </row>
    <row r="131" spans="1:11" ht="14.1" customHeight="1" x14ac:dyDescent="0.25">
      <c r="A131" s="15" t="s">
        <v>269</v>
      </c>
      <c r="B131" s="16" t="s">
        <v>270</v>
      </c>
      <c r="C131" s="13">
        <v>1389106</v>
      </c>
      <c r="D131" s="55">
        <v>327</v>
      </c>
      <c r="E131" s="36">
        <f t="shared" si="16"/>
        <v>4248.0305810397549</v>
      </c>
      <c r="F131" s="61">
        <v>356</v>
      </c>
      <c r="G131" s="14">
        <f t="shared" si="13"/>
        <v>1512298.8868501526</v>
      </c>
      <c r="H131" s="35">
        <f t="shared" si="14"/>
        <v>-29</v>
      </c>
      <c r="I131" s="45">
        <f t="shared" si="15"/>
        <v>-123192.88685015289</v>
      </c>
      <c r="J131" s="20">
        <v>1339954.05</v>
      </c>
      <c r="K131" s="80">
        <f t="shared" si="12"/>
        <v>3763.9158707865172</v>
      </c>
    </row>
    <row r="132" spans="1:11" ht="14.1" customHeight="1" x14ac:dyDescent="0.25">
      <c r="A132" s="15" t="s">
        <v>271</v>
      </c>
      <c r="B132" s="16" t="s">
        <v>272</v>
      </c>
      <c r="C132" s="13">
        <v>897349.84000000008</v>
      </c>
      <c r="D132" s="55">
        <v>209</v>
      </c>
      <c r="E132" s="36">
        <f t="shared" si="16"/>
        <v>4293.5399043062207</v>
      </c>
      <c r="F132" s="61">
        <v>252</v>
      </c>
      <c r="G132" s="14">
        <f t="shared" si="13"/>
        <v>1081972.0558851676</v>
      </c>
      <c r="H132" s="35">
        <f t="shared" si="14"/>
        <v>-43</v>
      </c>
      <c r="I132" s="45">
        <f t="shared" si="15"/>
        <v>-184622.21588516748</v>
      </c>
      <c r="J132" s="20">
        <v>854619.24</v>
      </c>
      <c r="K132" s="80">
        <f t="shared" si="12"/>
        <v>3391.3461904761903</v>
      </c>
    </row>
    <row r="133" spans="1:11" ht="14.1" customHeight="1" x14ac:dyDescent="0.25">
      <c r="A133" s="15" t="s">
        <v>273</v>
      </c>
      <c r="B133" s="16" t="s">
        <v>274</v>
      </c>
      <c r="C133" s="13">
        <v>1803408.11</v>
      </c>
      <c r="D133" s="55">
        <v>480</v>
      </c>
      <c r="E133" s="36">
        <f t="shared" si="16"/>
        <v>3757.1002291666668</v>
      </c>
      <c r="F133" s="61">
        <v>501</v>
      </c>
      <c r="G133" s="14">
        <f t="shared" si="13"/>
        <v>1882307.2148125002</v>
      </c>
      <c r="H133" s="35">
        <f t="shared" si="14"/>
        <v>-21</v>
      </c>
      <c r="I133" s="45">
        <f t="shared" si="15"/>
        <v>-78899.104812500009</v>
      </c>
      <c r="J133" s="20">
        <v>2012707.95</v>
      </c>
      <c r="K133" s="80">
        <f t="shared" si="12"/>
        <v>4017.3811377245506</v>
      </c>
    </row>
    <row r="134" spans="1:11" ht="14.1" customHeight="1" x14ac:dyDescent="0.25">
      <c r="A134" s="15" t="s">
        <v>275</v>
      </c>
      <c r="B134" s="16" t="s">
        <v>276</v>
      </c>
      <c r="C134" s="13">
        <v>1773204.8299999998</v>
      </c>
      <c r="D134" s="55">
        <v>459</v>
      </c>
      <c r="E134" s="36">
        <f t="shared" si="16"/>
        <v>3863.1913507625268</v>
      </c>
      <c r="F134" s="61">
        <v>490</v>
      </c>
      <c r="G134" s="14">
        <f t="shared" si="13"/>
        <v>1892963.761873638</v>
      </c>
      <c r="H134" s="35">
        <f t="shared" si="14"/>
        <v>-31</v>
      </c>
      <c r="I134" s="45">
        <f t="shared" si="15"/>
        <v>-119758.93187363833</v>
      </c>
      <c r="J134" s="20">
        <v>2126877.29</v>
      </c>
      <c r="K134" s="80">
        <f t="shared" si="12"/>
        <v>4340.5658979591835</v>
      </c>
    </row>
    <row r="135" spans="1:11" ht="14.1" customHeight="1" x14ac:dyDescent="0.25">
      <c r="A135" s="15" t="s">
        <v>277</v>
      </c>
      <c r="B135" s="16" t="s">
        <v>278</v>
      </c>
      <c r="C135" s="13">
        <v>1120282.05</v>
      </c>
      <c r="D135" s="55">
        <v>212</v>
      </c>
      <c r="E135" s="36">
        <f t="shared" si="16"/>
        <v>5284.34929245283</v>
      </c>
      <c r="F135" s="61">
        <v>237</v>
      </c>
      <c r="G135" s="14">
        <f t="shared" ref="G135:G151" si="17">SUM(F135*E135)</f>
        <v>1252390.7823113208</v>
      </c>
      <c r="H135" s="35">
        <f t="shared" ref="H135:H151" si="18">SUM(D135-F135)</f>
        <v>-25</v>
      </c>
      <c r="I135" s="45">
        <f t="shared" ref="I135:I151" si="19">SUM(E135*H135)</f>
        <v>-132108.73231132075</v>
      </c>
      <c r="J135" s="20">
        <v>1562528.43</v>
      </c>
      <c r="K135" s="80">
        <f t="shared" si="12"/>
        <v>6592.9469620253158</v>
      </c>
    </row>
    <row r="136" spans="1:11" ht="14.1" customHeight="1" x14ac:dyDescent="0.25">
      <c r="A136" s="15" t="s">
        <v>279</v>
      </c>
      <c r="B136" s="16" t="s">
        <v>280</v>
      </c>
      <c r="C136" s="13">
        <v>1502821.56</v>
      </c>
      <c r="D136" s="55">
        <v>382</v>
      </c>
      <c r="E136" s="36">
        <f t="shared" si="16"/>
        <v>3934.0878534031417</v>
      </c>
      <c r="F136" s="61">
        <v>406</v>
      </c>
      <c r="G136" s="14">
        <f t="shared" si="17"/>
        <v>1597239.6684816754</v>
      </c>
      <c r="H136" s="35">
        <f t="shared" si="18"/>
        <v>-24</v>
      </c>
      <c r="I136" s="45">
        <f t="shared" si="19"/>
        <v>-94418.108481675401</v>
      </c>
      <c r="J136" s="20">
        <v>1447074.52</v>
      </c>
      <c r="K136" s="80">
        <f t="shared" ref="K136:K151" si="20">J136/F136</f>
        <v>3564.2229556650245</v>
      </c>
    </row>
    <row r="137" spans="1:11" ht="14.1" customHeight="1" x14ac:dyDescent="0.25">
      <c r="A137" s="15" t="s">
        <v>281</v>
      </c>
      <c r="B137" s="16" t="s">
        <v>282</v>
      </c>
      <c r="C137" s="13">
        <v>1122712.21</v>
      </c>
      <c r="D137" s="55">
        <v>328</v>
      </c>
      <c r="E137" s="36">
        <f t="shared" si="16"/>
        <v>3422.9030792682925</v>
      </c>
      <c r="F137" s="61">
        <v>356</v>
      </c>
      <c r="G137" s="14">
        <f t="shared" si="17"/>
        <v>1218553.4962195121</v>
      </c>
      <c r="H137" s="35">
        <f t="shared" si="18"/>
        <v>-28</v>
      </c>
      <c r="I137" s="45">
        <f t="shared" si="19"/>
        <v>-95841.286219512185</v>
      </c>
      <c r="J137" s="20">
        <v>1235366.77</v>
      </c>
      <c r="K137" s="80">
        <f t="shared" si="20"/>
        <v>3470.1313764044944</v>
      </c>
    </row>
    <row r="138" spans="1:11" ht="14.1" customHeight="1" x14ac:dyDescent="0.25">
      <c r="A138" s="15" t="s">
        <v>283</v>
      </c>
      <c r="B138" s="16" t="s">
        <v>284</v>
      </c>
      <c r="C138" s="13">
        <v>1344571.49</v>
      </c>
      <c r="D138" s="55">
        <v>318</v>
      </c>
      <c r="E138" s="36">
        <f t="shared" si="16"/>
        <v>4228.2122327044026</v>
      </c>
      <c r="F138" s="61">
        <v>319</v>
      </c>
      <c r="G138" s="14">
        <f t="shared" si="17"/>
        <v>1348799.7022327045</v>
      </c>
      <c r="H138" s="35">
        <f t="shared" si="18"/>
        <v>-1</v>
      </c>
      <c r="I138" s="45">
        <f t="shared" si="19"/>
        <v>-4228.2122327044026</v>
      </c>
      <c r="J138" s="20">
        <v>1529880.3</v>
      </c>
      <c r="K138" s="80">
        <f t="shared" si="20"/>
        <v>4795.8630094043892</v>
      </c>
    </row>
    <row r="139" spans="1:11" ht="14.1" customHeight="1" x14ac:dyDescent="0.25">
      <c r="A139" s="15" t="s">
        <v>285</v>
      </c>
      <c r="B139" s="16" t="s">
        <v>286</v>
      </c>
      <c r="C139" s="13">
        <v>5988443.9800000004</v>
      </c>
      <c r="D139" s="55">
        <v>808</v>
      </c>
      <c r="E139" s="36">
        <f t="shared" si="16"/>
        <v>7411.4405693069311</v>
      </c>
      <c r="F139" s="61">
        <v>895</v>
      </c>
      <c r="G139" s="14">
        <f t="shared" si="17"/>
        <v>6633239.3095297031</v>
      </c>
      <c r="H139" s="35">
        <f t="shared" si="18"/>
        <v>-87</v>
      </c>
      <c r="I139" s="45">
        <f t="shared" si="19"/>
        <v>-644795.32952970301</v>
      </c>
      <c r="J139" s="20">
        <v>6046856.3799999999</v>
      </c>
      <c r="K139" s="80">
        <f t="shared" si="20"/>
        <v>6756.2641117318435</v>
      </c>
    </row>
    <row r="140" spans="1:11" ht="14.1" customHeight="1" x14ac:dyDescent="0.25">
      <c r="A140" s="15" t="s">
        <v>287</v>
      </c>
      <c r="B140" s="16" t="s">
        <v>288</v>
      </c>
      <c r="C140" s="13">
        <v>552462.93999999994</v>
      </c>
      <c r="D140" s="55">
        <v>92</v>
      </c>
      <c r="E140" s="36">
        <f t="shared" si="16"/>
        <v>6005.0319565217387</v>
      </c>
      <c r="F140" s="61">
        <v>90</v>
      </c>
      <c r="G140" s="14">
        <f t="shared" si="17"/>
        <v>540452.87608695647</v>
      </c>
      <c r="H140" s="35">
        <f t="shared" si="18"/>
        <v>2</v>
      </c>
      <c r="I140" s="45">
        <f t="shared" si="19"/>
        <v>12010.063913043477</v>
      </c>
      <c r="J140" s="20">
        <v>605293.36</v>
      </c>
      <c r="K140" s="80">
        <f t="shared" si="20"/>
        <v>6725.481777777778</v>
      </c>
    </row>
    <row r="141" spans="1:11" ht="14.1" customHeight="1" x14ac:dyDescent="0.25">
      <c r="A141" s="15" t="s">
        <v>289</v>
      </c>
      <c r="B141" s="16" t="s">
        <v>290</v>
      </c>
      <c r="C141" s="13">
        <v>578985.92000000004</v>
      </c>
      <c r="D141" s="55">
        <v>166</v>
      </c>
      <c r="E141" s="36">
        <f t="shared" si="16"/>
        <v>3487.8669879518075</v>
      </c>
      <c r="F141" s="61">
        <v>147</v>
      </c>
      <c r="G141" s="14">
        <f t="shared" si="17"/>
        <v>512716.4472289157</v>
      </c>
      <c r="H141" s="35">
        <f t="shared" si="18"/>
        <v>19</v>
      </c>
      <c r="I141" s="45">
        <f t="shared" si="19"/>
        <v>66269.472771084344</v>
      </c>
      <c r="J141" s="20">
        <v>638697.64</v>
      </c>
      <c r="K141" s="80">
        <f t="shared" si="20"/>
        <v>4344.8819047619045</v>
      </c>
    </row>
    <row r="142" spans="1:11" ht="13.5" customHeight="1" x14ac:dyDescent="0.25">
      <c r="A142" s="15" t="s">
        <v>291</v>
      </c>
      <c r="B142" s="16" t="s">
        <v>292</v>
      </c>
      <c r="C142" s="13">
        <v>1312632.69</v>
      </c>
      <c r="D142" s="55">
        <v>263</v>
      </c>
      <c r="E142" s="36">
        <f t="shared" si="16"/>
        <v>4990.9988212927756</v>
      </c>
      <c r="F142" s="61">
        <v>270</v>
      </c>
      <c r="G142" s="14">
        <f t="shared" si="17"/>
        <v>1347569.6817490493</v>
      </c>
      <c r="H142" s="35">
        <f t="shared" si="18"/>
        <v>-7</v>
      </c>
      <c r="I142" s="45">
        <f t="shared" si="19"/>
        <v>-34936.991749049426</v>
      </c>
      <c r="J142" s="20">
        <v>1309573.95</v>
      </c>
      <c r="K142" s="80">
        <f t="shared" si="20"/>
        <v>4850.2738888888889</v>
      </c>
    </row>
    <row r="143" spans="1:11" ht="14.1" customHeight="1" x14ac:dyDescent="0.25">
      <c r="A143" s="15" t="s">
        <v>293</v>
      </c>
      <c r="B143" s="16" t="s">
        <v>294</v>
      </c>
      <c r="C143" s="13">
        <v>3468529.93</v>
      </c>
      <c r="D143" s="55">
        <v>700</v>
      </c>
      <c r="E143" s="36">
        <f t="shared" si="16"/>
        <v>4955.0427571428572</v>
      </c>
      <c r="F143" s="61">
        <v>700</v>
      </c>
      <c r="G143" s="14">
        <f t="shared" si="17"/>
        <v>3468529.93</v>
      </c>
      <c r="H143" s="35">
        <f t="shared" si="18"/>
        <v>0</v>
      </c>
      <c r="I143" s="45">
        <f t="shared" si="19"/>
        <v>0</v>
      </c>
      <c r="J143" s="20">
        <v>3204106.91</v>
      </c>
      <c r="K143" s="80">
        <f t="shared" si="20"/>
        <v>4577.2955857142861</v>
      </c>
    </row>
    <row r="144" spans="1:11" ht="14.1" customHeight="1" x14ac:dyDescent="0.25">
      <c r="A144" s="15" t="s">
        <v>295</v>
      </c>
      <c r="B144" s="16" t="s">
        <v>296</v>
      </c>
      <c r="C144" s="13">
        <v>2382707.5699999998</v>
      </c>
      <c r="D144" s="55">
        <v>631</v>
      </c>
      <c r="E144" s="36">
        <f t="shared" si="16"/>
        <v>3776.0817274167985</v>
      </c>
      <c r="F144" s="61">
        <v>627</v>
      </c>
      <c r="G144" s="14">
        <f t="shared" si="17"/>
        <v>2367603.2430903325</v>
      </c>
      <c r="H144" s="35">
        <f t="shared" si="18"/>
        <v>4</v>
      </c>
      <c r="I144" s="45">
        <f t="shared" si="19"/>
        <v>15104.326909667194</v>
      </c>
      <c r="J144" s="20">
        <v>2805379.19</v>
      </c>
      <c r="K144" s="80">
        <f t="shared" si="20"/>
        <v>4474.2889792663473</v>
      </c>
    </row>
    <row r="145" spans="1:11" ht="14.1" customHeight="1" x14ac:dyDescent="0.25">
      <c r="A145" s="15" t="s">
        <v>297</v>
      </c>
      <c r="B145" s="16" t="s">
        <v>298</v>
      </c>
      <c r="C145" s="13">
        <v>975442.16</v>
      </c>
      <c r="D145" s="55">
        <v>277</v>
      </c>
      <c r="E145" s="36">
        <f t="shared" si="16"/>
        <v>3521.4518411552349</v>
      </c>
      <c r="F145" s="61">
        <v>287</v>
      </c>
      <c r="G145" s="14">
        <f t="shared" si="17"/>
        <v>1010656.6784115524</v>
      </c>
      <c r="H145" s="35">
        <f t="shared" si="18"/>
        <v>-10</v>
      </c>
      <c r="I145" s="45">
        <f t="shared" si="19"/>
        <v>-35214.518411552352</v>
      </c>
      <c r="J145" s="20">
        <v>993182.7</v>
      </c>
      <c r="K145" s="80">
        <f t="shared" si="20"/>
        <v>3460.5668989547034</v>
      </c>
    </row>
    <row r="146" spans="1:11" ht="14.1" customHeight="1" x14ac:dyDescent="0.25">
      <c r="A146" s="15" t="s">
        <v>299</v>
      </c>
      <c r="B146" s="16" t="s">
        <v>300</v>
      </c>
      <c r="C146" s="13">
        <v>795782.42</v>
      </c>
      <c r="D146" s="55">
        <v>190</v>
      </c>
      <c r="E146" s="36">
        <f t="shared" si="16"/>
        <v>4188.3285263157895</v>
      </c>
      <c r="F146" s="61">
        <v>185</v>
      </c>
      <c r="G146" s="14">
        <f t="shared" si="17"/>
        <v>774840.77736842108</v>
      </c>
      <c r="H146" s="35">
        <f t="shared" si="18"/>
        <v>5</v>
      </c>
      <c r="I146" s="45">
        <f t="shared" si="19"/>
        <v>20941.642631578947</v>
      </c>
      <c r="J146" s="20">
        <v>850841.61</v>
      </c>
      <c r="K146" s="80">
        <f t="shared" si="20"/>
        <v>4599.143837837838</v>
      </c>
    </row>
    <row r="147" spans="1:11" ht="14.1" customHeight="1" x14ac:dyDescent="0.25">
      <c r="A147" s="15" t="s">
        <v>301</v>
      </c>
      <c r="B147" s="16" t="s">
        <v>302</v>
      </c>
      <c r="C147" s="13">
        <v>1731645.15</v>
      </c>
      <c r="D147" s="55">
        <v>334</v>
      </c>
      <c r="E147" s="36">
        <f t="shared" si="16"/>
        <v>5184.5663173652692</v>
      </c>
      <c r="F147" s="61">
        <v>336</v>
      </c>
      <c r="G147" s="14">
        <f t="shared" si="17"/>
        <v>1742014.2826347305</v>
      </c>
      <c r="H147" s="35">
        <f t="shared" si="18"/>
        <v>-2</v>
      </c>
      <c r="I147" s="45">
        <f t="shared" si="19"/>
        <v>-10369.132634730538</v>
      </c>
      <c r="J147" s="20">
        <v>1737203.91</v>
      </c>
      <c r="K147" s="80">
        <f t="shared" si="20"/>
        <v>5170.2497321428573</v>
      </c>
    </row>
    <row r="148" spans="1:11" ht="14.1" customHeight="1" x14ac:dyDescent="0.25">
      <c r="A148" s="15" t="s">
        <v>303</v>
      </c>
      <c r="B148" s="16" t="s">
        <v>304</v>
      </c>
      <c r="C148" s="13">
        <v>359725.2</v>
      </c>
      <c r="D148" s="55">
        <v>75</v>
      </c>
      <c r="E148" s="36">
        <f t="shared" si="16"/>
        <v>4796.3360000000002</v>
      </c>
      <c r="F148" s="61">
        <v>77</v>
      </c>
      <c r="G148" s="14">
        <f t="shared" si="17"/>
        <v>369317.87200000003</v>
      </c>
      <c r="H148" s="35">
        <f t="shared" si="18"/>
        <v>-2</v>
      </c>
      <c r="I148" s="45">
        <f t="shared" si="19"/>
        <v>-9592.6720000000005</v>
      </c>
      <c r="J148" s="20">
        <v>380662.02</v>
      </c>
      <c r="K148" s="80">
        <f t="shared" si="20"/>
        <v>4943.6625974025974</v>
      </c>
    </row>
    <row r="149" spans="1:11" ht="14.1" customHeight="1" x14ac:dyDescent="0.25">
      <c r="A149" s="75" t="s">
        <v>305</v>
      </c>
      <c r="B149" s="72" t="s">
        <v>306</v>
      </c>
      <c r="C149" s="65">
        <v>556205.21</v>
      </c>
      <c r="D149" s="66">
        <v>134</v>
      </c>
      <c r="E149" s="73">
        <f t="shared" si="16"/>
        <v>4150.7851492537311</v>
      </c>
      <c r="F149" s="74">
        <v>131</v>
      </c>
      <c r="G149" s="69">
        <f t="shared" si="17"/>
        <v>543752.85455223883</v>
      </c>
      <c r="H149" s="67">
        <f t="shared" si="18"/>
        <v>3</v>
      </c>
      <c r="I149" s="70">
        <f t="shared" si="19"/>
        <v>12452.355447761194</v>
      </c>
      <c r="J149" s="100">
        <v>552111.51</v>
      </c>
      <c r="K149" s="101">
        <f t="shared" si="20"/>
        <v>4214.591679389313</v>
      </c>
    </row>
    <row r="150" spans="1:11" ht="14.1" customHeight="1" x14ac:dyDescent="0.25">
      <c r="A150" s="15" t="s">
        <v>307</v>
      </c>
      <c r="B150" s="16" t="s">
        <v>308</v>
      </c>
      <c r="C150" s="13">
        <v>915250.59</v>
      </c>
      <c r="D150" s="55">
        <v>168</v>
      </c>
      <c r="E150" s="36">
        <f t="shared" si="16"/>
        <v>5447.9201785714286</v>
      </c>
      <c r="F150" s="61">
        <v>195</v>
      </c>
      <c r="G150" s="14">
        <f t="shared" si="17"/>
        <v>1062344.4348214285</v>
      </c>
      <c r="H150" s="35">
        <f t="shared" si="18"/>
        <v>-27</v>
      </c>
      <c r="I150" s="45">
        <f t="shared" si="19"/>
        <v>-147093.84482142856</v>
      </c>
      <c r="J150" s="20">
        <v>938303.2</v>
      </c>
      <c r="K150" s="80">
        <f t="shared" si="20"/>
        <v>4811.8112820512815</v>
      </c>
    </row>
    <row r="151" spans="1:11" ht="14.1" customHeight="1" x14ac:dyDescent="0.25">
      <c r="A151" s="15" t="s">
        <v>309</v>
      </c>
      <c r="B151" s="16" t="s">
        <v>310</v>
      </c>
      <c r="C151" s="13">
        <v>1101347.4300000002</v>
      </c>
      <c r="D151" s="55">
        <v>310</v>
      </c>
      <c r="E151" s="36">
        <f t="shared" si="16"/>
        <v>3552.733645161291</v>
      </c>
      <c r="F151" s="61">
        <v>346</v>
      </c>
      <c r="G151" s="14">
        <f t="shared" si="17"/>
        <v>1229245.8412258066</v>
      </c>
      <c r="H151" s="35">
        <f t="shared" si="18"/>
        <v>-36</v>
      </c>
      <c r="I151" s="45">
        <f t="shared" si="19"/>
        <v>-127898.41122580647</v>
      </c>
      <c r="J151" s="20">
        <v>1278464.75</v>
      </c>
      <c r="K151" s="80">
        <f t="shared" si="20"/>
        <v>3694.9848265895953</v>
      </c>
    </row>
    <row r="152" spans="1:11" ht="14.1" customHeight="1" x14ac:dyDescent="0.25">
      <c r="A152" s="18"/>
      <c r="B152" s="19"/>
      <c r="C152" s="20"/>
      <c r="E152" s="37"/>
      <c r="F152" s="56"/>
      <c r="G152" s="56"/>
      <c r="H152" s="37"/>
      <c r="I152" s="37"/>
      <c r="J152" s="96"/>
      <c r="K152" s="17"/>
    </row>
    <row r="153" spans="1:11" ht="14.1" customHeight="1" x14ac:dyDescent="0.25">
      <c r="A153" s="18"/>
      <c r="B153" s="16" t="s">
        <v>311</v>
      </c>
      <c r="C153" s="21">
        <f>SUM(C8:C151)</f>
        <v>308555180.96999991</v>
      </c>
      <c r="D153" s="56">
        <f>SUM(D8:D151)</f>
        <v>65201</v>
      </c>
      <c r="E153" s="21">
        <f>SUM(E8:E151)</f>
        <v>670749.59663564176</v>
      </c>
      <c r="F153" s="56">
        <f>SUM(F8:F151)</f>
        <v>66009</v>
      </c>
      <c r="G153" s="46">
        <f>SUM(G8:G151)</f>
        <v>312075082.25941217</v>
      </c>
      <c r="H153" s="21">
        <f>SUM(H8:H151)</f>
        <v>-808</v>
      </c>
      <c r="I153" s="46">
        <f>SUM(I8:I151)</f>
        <v>-3519901.2894120286</v>
      </c>
      <c r="J153" s="20">
        <f>SUM(J8:J151)</f>
        <v>374984985.95999992</v>
      </c>
      <c r="K153" s="46">
        <f>SUM(K8:K151)</f>
        <v>1167562.3170951596</v>
      </c>
    </row>
    <row r="154" spans="1:11" ht="14.1" customHeight="1" thickBot="1" x14ac:dyDescent="0.3">
      <c r="A154" s="22"/>
      <c r="B154" s="23"/>
      <c r="C154" s="24"/>
      <c r="D154" s="57"/>
      <c r="E154" s="38"/>
      <c r="F154" s="57"/>
      <c r="G154" s="57"/>
      <c r="H154" s="38"/>
      <c r="I154" s="47"/>
      <c r="J154" s="97"/>
      <c r="K154" s="25"/>
    </row>
    <row r="155" spans="1:11" ht="14.1" customHeight="1" x14ac:dyDescent="0.25">
      <c r="A155" s="26"/>
      <c r="B155" s="26"/>
      <c r="C155" s="27"/>
      <c r="D155" s="58"/>
      <c r="E155" s="39"/>
      <c r="F155" s="58"/>
      <c r="G155" s="58"/>
      <c r="H155" s="39"/>
      <c r="I155" s="48"/>
      <c r="J155" s="98"/>
      <c r="K155" s="26"/>
    </row>
    <row r="156" spans="1:11" ht="14.1" customHeight="1" x14ac:dyDescent="0.25">
      <c r="A156" s="26"/>
      <c r="B156" s="26"/>
      <c r="C156" s="26"/>
      <c r="E156" s="39"/>
      <c r="F156" s="59"/>
      <c r="G156" s="59"/>
      <c r="H156" s="39"/>
      <c r="I156" s="39"/>
      <c r="J156" s="98"/>
      <c r="K156" s="26"/>
    </row>
    <row r="157" spans="1:11" ht="14.1" customHeight="1" x14ac:dyDescent="0.25">
      <c r="A157" s="26">
        <v>15</v>
      </c>
      <c r="B157" s="26"/>
      <c r="C157" s="28"/>
      <c r="D157" s="58"/>
      <c r="E157" s="39"/>
      <c r="F157" s="59"/>
      <c r="G157" s="59"/>
      <c r="H157" s="39"/>
      <c r="I157" s="39"/>
      <c r="J157" s="98"/>
      <c r="K157" s="26"/>
    </row>
    <row r="158" spans="1:11" ht="14.1" customHeight="1" x14ac:dyDescent="0.25">
      <c r="A158" s="26"/>
      <c r="B158" s="26"/>
      <c r="C158" s="26"/>
      <c r="D158" s="58"/>
      <c r="E158" s="39"/>
      <c r="F158" s="59"/>
      <c r="G158" s="59"/>
      <c r="H158" s="39"/>
      <c r="I158" s="39"/>
      <c r="J158" s="98"/>
      <c r="K158" s="26"/>
    </row>
    <row r="159" spans="1:11" ht="14.1" customHeight="1" x14ac:dyDescent="0.25">
      <c r="A159" s="26"/>
      <c r="B159" s="26"/>
      <c r="C159" s="26"/>
      <c r="D159" s="58"/>
      <c r="E159" s="39"/>
      <c r="F159" s="59"/>
      <c r="G159" s="59"/>
      <c r="H159" s="39"/>
      <c r="I159" s="39"/>
      <c r="J159" s="98"/>
      <c r="K159" s="26"/>
    </row>
    <row r="160" spans="1:11" ht="14.1" customHeight="1" x14ac:dyDescent="0.25">
      <c r="A160" s="26"/>
      <c r="B160" s="26"/>
      <c r="C160" s="26"/>
      <c r="D160" s="58"/>
      <c r="E160" s="39"/>
      <c r="F160" s="59"/>
      <c r="G160" s="59"/>
      <c r="H160" s="39"/>
      <c r="I160" s="39"/>
      <c r="J160" s="98"/>
      <c r="K160" s="26"/>
    </row>
    <row r="161" spans="1:11" ht="14.1" customHeight="1" x14ac:dyDescent="0.25">
      <c r="A161" s="26"/>
      <c r="B161" s="26"/>
      <c r="C161" s="26"/>
      <c r="D161" s="58"/>
      <c r="E161" s="39"/>
      <c r="F161" s="59"/>
      <c r="G161" s="59"/>
      <c r="H161" s="39"/>
      <c r="I161" s="39"/>
      <c r="J161" s="98"/>
      <c r="K161" s="26"/>
    </row>
    <row r="162" spans="1:11" ht="14.1" customHeight="1" x14ac:dyDescent="0.25">
      <c r="A162" s="26"/>
      <c r="B162" s="26"/>
      <c r="C162" s="26"/>
      <c r="D162" s="58"/>
      <c r="E162" s="39"/>
      <c r="F162" s="59"/>
      <c r="G162" s="59"/>
      <c r="H162" s="39"/>
      <c r="I162" s="39"/>
      <c r="J162" s="98"/>
      <c r="K162" s="26"/>
    </row>
    <row r="163" spans="1:11" ht="14.1" customHeight="1" x14ac:dyDescent="0.25">
      <c r="A163" s="26"/>
      <c r="B163" s="26"/>
      <c r="C163" s="26"/>
      <c r="D163" s="58"/>
      <c r="E163" s="39"/>
      <c r="F163" s="59"/>
      <c r="G163" s="59"/>
      <c r="H163" s="39"/>
      <c r="I163" s="39"/>
      <c r="J163" s="98"/>
      <c r="K163" s="26"/>
    </row>
    <row r="164" spans="1:11" ht="14.1" customHeight="1" x14ac:dyDescent="0.25">
      <c r="A164" s="26"/>
      <c r="B164" s="26"/>
      <c r="C164" s="26"/>
      <c r="D164" s="59"/>
      <c r="E164" s="39"/>
      <c r="F164" s="59"/>
      <c r="G164" s="59"/>
      <c r="H164" s="39"/>
      <c r="I164" s="39"/>
      <c r="J164" s="98"/>
      <c r="K164" s="26"/>
    </row>
    <row r="165" spans="1:11" ht="14.1" customHeight="1" x14ac:dyDescent="0.25">
      <c r="A165" s="26"/>
      <c r="B165" s="26"/>
      <c r="C165" s="26"/>
      <c r="D165" s="59"/>
      <c r="E165" s="39"/>
      <c r="F165" s="59"/>
      <c r="G165" s="59"/>
      <c r="H165" s="39"/>
      <c r="I165" s="39"/>
      <c r="J165" s="98"/>
      <c r="K165" s="26"/>
    </row>
    <row r="166" spans="1:11" ht="14.1" customHeight="1" x14ac:dyDescent="0.25">
      <c r="A166" s="26"/>
      <c r="B166" s="26"/>
      <c r="C166" s="26"/>
      <c r="D166" s="59"/>
      <c r="E166" s="39"/>
      <c r="F166" s="59"/>
      <c r="G166" s="59"/>
      <c r="H166" s="39"/>
      <c r="I166" s="39"/>
      <c r="J166" s="98"/>
      <c r="K166" s="26"/>
    </row>
    <row r="167" spans="1:11" ht="14.1" customHeight="1" x14ac:dyDescent="0.25">
      <c r="A167" s="26"/>
      <c r="B167" s="26"/>
      <c r="C167" s="26"/>
      <c r="D167" s="59"/>
      <c r="E167" s="39"/>
      <c r="F167" s="59"/>
      <c r="G167" s="59"/>
      <c r="H167" s="39"/>
      <c r="I167" s="39"/>
      <c r="J167" s="98"/>
      <c r="K167" s="26"/>
    </row>
    <row r="168" spans="1:11" ht="14.1" customHeight="1" x14ac:dyDescent="0.25">
      <c r="A168" s="26"/>
      <c r="B168" s="26"/>
      <c r="C168" s="26"/>
      <c r="D168" s="59"/>
      <c r="E168" s="39"/>
      <c r="F168" s="59"/>
      <c r="G168" s="59"/>
      <c r="H168" s="39"/>
      <c r="I168" s="39"/>
      <c r="J168" s="98"/>
      <c r="K168" s="26"/>
    </row>
    <row r="169" spans="1:11" ht="14.1" customHeight="1" x14ac:dyDescent="0.25">
      <c r="A169" s="26"/>
      <c r="B169" s="26"/>
      <c r="C169" s="26"/>
      <c r="D169" s="59"/>
      <c r="E169" s="39"/>
      <c r="F169" s="59"/>
      <c r="G169" s="59"/>
      <c r="H169" s="39"/>
      <c r="I169" s="39"/>
      <c r="J169" s="98"/>
      <c r="K169" s="26"/>
    </row>
    <row r="170" spans="1:11" ht="14.1" customHeight="1" x14ac:dyDescent="0.25">
      <c r="A170" s="26"/>
      <c r="B170" s="26"/>
      <c r="C170" s="26"/>
      <c r="D170" s="59"/>
      <c r="E170" s="39"/>
      <c r="F170" s="59"/>
      <c r="G170" s="59"/>
      <c r="H170" s="39"/>
      <c r="I170" s="39"/>
      <c r="J170" s="98"/>
      <c r="K170" s="26"/>
    </row>
    <row r="171" spans="1:11" ht="14.1" customHeight="1" x14ac:dyDescent="0.25">
      <c r="A171" s="26"/>
      <c r="B171" s="26"/>
      <c r="C171" s="26"/>
      <c r="D171" s="59"/>
      <c r="E171" s="39"/>
      <c r="F171" s="59"/>
      <c r="G171" s="59"/>
      <c r="H171" s="39"/>
      <c r="I171" s="39"/>
      <c r="J171" s="98"/>
      <c r="K171" s="26"/>
    </row>
    <row r="172" spans="1:11" ht="14.1" customHeight="1" x14ac:dyDescent="0.25">
      <c r="A172" s="26"/>
      <c r="B172" s="26"/>
      <c r="C172" s="26"/>
      <c r="D172" s="59"/>
      <c r="E172" s="39"/>
      <c r="F172" s="59"/>
      <c r="G172" s="59"/>
      <c r="H172" s="39"/>
      <c r="I172" s="39"/>
      <c r="J172" s="98"/>
      <c r="K172" s="26"/>
    </row>
    <row r="173" spans="1:11" ht="14.1" customHeight="1" x14ac:dyDescent="0.25">
      <c r="A173" s="26"/>
      <c r="B173" s="26"/>
      <c r="C173" s="26"/>
      <c r="D173" s="59"/>
      <c r="E173" s="39"/>
      <c r="F173" s="59"/>
      <c r="G173" s="59"/>
      <c r="H173" s="39"/>
      <c r="I173" s="39"/>
      <c r="J173" s="98"/>
      <c r="K173" s="26"/>
    </row>
    <row r="174" spans="1:11" ht="14.1" customHeight="1" x14ac:dyDescent="0.25">
      <c r="A174" s="26"/>
      <c r="B174" s="26"/>
      <c r="C174" s="26"/>
      <c r="D174" s="59"/>
      <c r="E174" s="39"/>
      <c r="F174" s="59"/>
      <c r="G174" s="59"/>
      <c r="H174" s="39"/>
      <c r="I174" s="39"/>
      <c r="J174" s="98"/>
      <c r="K174" s="26"/>
    </row>
    <row r="175" spans="1:11" ht="14.1" customHeight="1" x14ac:dyDescent="0.25">
      <c r="A175" s="26"/>
      <c r="B175" s="26"/>
      <c r="C175" s="26"/>
      <c r="D175" s="59"/>
      <c r="E175" s="39"/>
      <c r="F175" s="59"/>
      <c r="G175" s="59"/>
      <c r="H175" s="39"/>
      <c r="I175" s="39"/>
      <c r="J175" s="98"/>
      <c r="K175" s="26"/>
    </row>
    <row r="176" spans="1:11" ht="14.1" customHeight="1" x14ac:dyDescent="0.25">
      <c r="A176" s="26"/>
      <c r="B176" s="26"/>
      <c r="C176" s="26"/>
      <c r="D176" s="59"/>
      <c r="E176" s="39"/>
      <c r="F176" s="59"/>
      <c r="G176" s="59"/>
      <c r="H176" s="39"/>
      <c r="I176" s="39"/>
      <c r="J176" s="98"/>
      <c r="K176" s="26"/>
    </row>
    <row r="177" spans="1:11" ht="14.1" customHeight="1" x14ac:dyDescent="0.25">
      <c r="A177" s="26"/>
      <c r="B177" s="26"/>
      <c r="C177" s="26"/>
      <c r="D177" s="59"/>
      <c r="E177" s="39"/>
      <c r="F177" s="59"/>
      <c r="G177" s="59"/>
      <c r="H177" s="39"/>
      <c r="I177" s="39"/>
      <c r="J177" s="98"/>
      <c r="K177" s="26"/>
    </row>
    <row r="178" spans="1:11" ht="14.1" customHeight="1" x14ac:dyDescent="0.25">
      <c r="A178" s="26"/>
      <c r="B178" s="26"/>
      <c r="C178" s="26"/>
      <c r="D178" s="59"/>
      <c r="E178" s="39"/>
      <c r="F178" s="59"/>
      <c r="G178" s="59"/>
      <c r="H178" s="39"/>
      <c r="I178" s="39"/>
      <c r="J178" s="98"/>
      <c r="K178" s="26"/>
    </row>
    <row r="179" spans="1:11" ht="14.1" customHeight="1" x14ac:dyDescent="0.25">
      <c r="A179" s="26"/>
      <c r="B179" s="26"/>
      <c r="C179" s="26"/>
      <c r="D179" s="59"/>
      <c r="E179" s="39"/>
      <c r="F179" s="59"/>
      <c r="G179" s="59"/>
      <c r="H179" s="39"/>
      <c r="I179" s="39"/>
      <c r="J179" s="98"/>
      <c r="K179" s="26"/>
    </row>
    <row r="180" spans="1:11" ht="14.1" customHeight="1" x14ac:dyDescent="0.25">
      <c r="A180" s="26"/>
      <c r="B180" s="26"/>
      <c r="C180" s="26"/>
      <c r="D180" s="59"/>
      <c r="E180" s="39"/>
      <c r="F180" s="59"/>
      <c r="G180" s="59"/>
      <c r="H180" s="39"/>
      <c r="I180" s="39"/>
      <c r="J180" s="98"/>
      <c r="K180" s="26"/>
    </row>
    <row r="181" spans="1:11" ht="14.1" customHeight="1" x14ac:dyDescent="0.25">
      <c r="A181" s="26"/>
      <c r="B181" s="26"/>
      <c r="C181" s="26"/>
      <c r="D181" s="59"/>
      <c r="E181" s="39"/>
      <c r="F181" s="59"/>
      <c r="G181" s="59"/>
      <c r="H181" s="39"/>
      <c r="I181" s="39"/>
      <c r="J181" s="98"/>
      <c r="K181" s="26"/>
    </row>
    <row r="182" spans="1:11" ht="14.1" customHeight="1" x14ac:dyDescent="0.25">
      <c r="A182" s="26"/>
      <c r="B182" s="26"/>
      <c r="C182" s="26"/>
      <c r="D182" s="59"/>
      <c r="E182" s="39"/>
      <c r="F182" s="59"/>
      <c r="G182" s="59"/>
      <c r="H182" s="39"/>
      <c r="I182" s="39"/>
      <c r="J182" s="98"/>
      <c r="K182" s="26"/>
    </row>
    <row r="183" spans="1:11" ht="14.1" customHeight="1" x14ac:dyDescent="0.25">
      <c r="A183" s="26"/>
      <c r="B183" s="26"/>
      <c r="C183" s="26"/>
      <c r="D183" s="59"/>
      <c r="E183" s="39"/>
      <c r="F183" s="59"/>
      <c r="G183" s="59"/>
      <c r="H183" s="39"/>
      <c r="I183" s="39"/>
      <c r="J183" s="98"/>
      <c r="K183" s="26"/>
    </row>
    <row r="184" spans="1:11" ht="14.1" customHeight="1" x14ac:dyDescent="0.25">
      <c r="A184" s="26"/>
      <c r="B184" s="26"/>
      <c r="C184" s="26"/>
      <c r="D184" s="59"/>
      <c r="E184" s="39"/>
      <c r="F184" s="59"/>
      <c r="G184" s="59"/>
      <c r="H184" s="39"/>
      <c r="I184" s="39"/>
      <c r="J184" s="98"/>
      <c r="K184" s="26"/>
    </row>
    <row r="185" spans="1:11" ht="14.1" customHeight="1" x14ac:dyDescent="0.25">
      <c r="A185" s="26"/>
      <c r="B185" s="26"/>
      <c r="C185" s="26"/>
      <c r="D185" s="59"/>
      <c r="E185" s="39"/>
      <c r="F185" s="59"/>
      <c r="G185" s="59"/>
      <c r="H185" s="39"/>
      <c r="I185" s="39"/>
      <c r="J185" s="98"/>
      <c r="K185" s="26"/>
    </row>
    <row r="186" spans="1:11" x14ac:dyDescent="0.25">
      <c r="A186" s="26"/>
      <c r="B186" s="26"/>
      <c r="C186" s="26"/>
      <c r="D186" s="59"/>
      <c r="E186" s="39"/>
      <c r="F186" s="59"/>
      <c r="G186" s="59"/>
      <c r="H186" s="39"/>
      <c r="I186" s="39"/>
      <c r="J186" s="98"/>
      <c r="K186" s="26"/>
    </row>
    <row r="187" spans="1:11" x14ac:dyDescent="0.25">
      <c r="A187" s="26"/>
      <c r="B187" s="26"/>
      <c r="C187" s="26"/>
      <c r="D187" s="59"/>
      <c r="E187" s="39"/>
      <c r="F187" s="59"/>
      <c r="G187" s="59"/>
      <c r="H187" s="39"/>
      <c r="I187" s="39"/>
      <c r="J187" s="98"/>
      <c r="K187" s="26"/>
    </row>
    <row r="188" spans="1:11" x14ac:dyDescent="0.25">
      <c r="A188" s="26"/>
      <c r="B188" s="26"/>
      <c r="C188" s="26"/>
      <c r="D188" s="59"/>
      <c r="E188" s="39"/>
      <c r="F188" s="59"/>
      <c r="G188" s="59"/>
      <c r="H188" s="39"/>
      <c r="I188" s="39"/>
      <c r="J188" s="98"/>
      <c r="K188" s="26"/>
    </row>
    <row r="189" spans="1:11" x14ac:dyDescent="0.25">
      <c r="A189" s="26"/>
      <c r="B189" s="26"/>
      <c r="C189" s="26"/>
      <c r="D189" s="59"/>
      <c r="E189" s="39"/>
      <c r="F189" s="59"/>
      <c r="G189" s="59"/>
      <c r="H189" s="39"/>
      <c r="I189" s="39"/>
      <c r="J189" s="98"/>
      <c r="K189" s="26"/>
    </row>
    <row r="190" spans="1:11" x14ac:dyDescent="0.25">
      <c r="A190" s="26"/>
      <c r="B190" s="26"/>
      <c r="C190" s="26"/>
      <c r="D190" s="59"/>
      <c r="E190" s="39"/>
      <c r="F190" s="59"/>
      <c r="G190" s="59"/>
      <c r="H190" s="39"/>
      <c r="I190" s="39"/>
      <c r="J190" s="98"/>
      <c r="K190" s="26"/>
    </row>
    <row r="191" spans="1:11" x14ac:dyDescent="0.25">
      <c r="A191" s="26"/>
      <c r="B191" s="26"/>
      <c r="C191" s="26"/>
      <c r="D191" s="59"/>
      <c r="E191" s="39"/>
      <c r="F191" s="59"/>
      <c r="G191" s="59"/>
      <c r="H191" s="39"/>
      <c r="I191" s="39"/>
      <c r="J191" s="98"/>
      <c r="K191" s="26"/>
    </row>
    <row r="192" spans="1:11" x14ac:dyDescent="0.25">
      <c r="A192" s="26"/>
      <c r="B192" s="26"/>
      <c r="C192" s="26"/>
      <c r="D192" s="59"/>
      <c r="E192" s="39"/>
      <c r="F192" s="59"/>
      <c r="G192" s="59"/>
      <c r="H192" s="39"/>
      <c r="I192" s="39"/>
      <c r="J192" s="98"/>
      <c r="K192" s="26"/>
    </row>
    <row r="193" spans="1:11" x14ac:dyDescent="0.25">
      <c r="A193" s="26"/>
      <c r="B193" s="26"/>
      <c r="C193" s="26"/>
      <c r="D193" s="59"/>
      <c r="E193" s="39"/>
      <c r="F193" s="59"/>
      <c r="G193" s="59"/>
      <c r="H193" s="39"/>
      <c r="I193" s="39"/>
      <c r="J193" s="98"/>
      <c r="K193" s="26"/>
    </row>
    <row r="194" spans="1:11" x14ac:dyDescent="0.25">
      <c r="A194" s="26"/>
      <c r="B194" s="26"/>
      <c r="C194" s="26"/>
      <c r="D194" s="59"/>
      <c r="E194" s="39"/>
      <c r="F194" s="59"/>
      <c r="G194" s="59"/>
      <c r="H194" s="39"/>
      <c r="I194" s="39"/>
      <c r="J194" s="98"/>
      <c r="K194" s="26"/>
    </row>
    <row r="195" spans="1:11" x14ac:dyDescent="0.25">
      <c r="A195" s="26"/>
      <c r="B195" s="26"/>
      <c r="C195" s="26"/>
      <c r="D195" s="59"/>
      <c r="E195" s="39"/>
      <c r="F195" s="59"/>
      <c r="G195" s="59"/>
      <c r="H195" s="39"/>
      <c r="I195" s="39"/>
      <c r="J195" s="98"/>
      <c r="K195" s="26"/>
    </row>
    <row r="196" spans="1:11" x14ac:dyDescent="0.25">
      <c r="A196" s="26"/>
      <c r="B196" s="26"/>
      <c r="C196" s="26"/>
      <c r="D196" s="59"/>
      <c r="E196" s="39"/>
      <c r="F196" s="59"/>
      <c r="G196" s="59"/>
      <c r="H196" s="39"/>
      <c r="I196" s="39"/>
      <c r="J196" s="98"/>
      <c r="K196" s="26"/>
    </row>
    <row r="197" spans="1:11" x14ac:dyDescent="0.25">
      <c r="A197" s="26"/>
      <c r="B197" s="26"/>
      <c r="C197" s="26"/>
      <c r="D197" s="59"/>
      <c r="E197" s="39"/>
      <c r="F197" s="59"/>
      <c r="G197" s="59"/>
      <c r="H197" s="39"/>
      <c r="I197" s="39"/>
      <c r="J197" s="98"/>
      <c r="K197" s="26"/>
    </row>
    <row r="198" spans="1:11" x14ac:dyDescent="0.25">
      <c r="A198" s="26"/>
      <c r="B198" s="26"/>
      <c r="C198" s="26"/>
      <c r="D198" s="59"/>
      <c r="E198" s="39"/>
      <c r="F198" s="59"/>
      <c r="G198" s="59"/>
      <c r="H198" s="39"/>
      <c r="I198" s="39"/>
      <c r="J198" s="98"/>
      <c r="K198" s="26"/>
    </row>
    <row r="199" spans="1:11" x14ac:dyDescent="0.25">
      <c r="A199" s="26"/>
      <c r="B199" s="26"/>
      <c r="C199" s="26"/>
      <c r="D199" s="59"/>
      <c r="E199" s="39"/>
      <c r="F199" s="59"/>
      <c r="G199" s="59"/>
      <c r="H199" s="39"/>
      <c r="I199" s="39"/>
      <c r="J199" s="98"/>
      <c r="K199" s="26"/>
    </row>
    <row r="200" spans="1:11" x14ac:dyDescent="0.25">
      <c r="A200" s="26"/>
      <c r="B200" s="26"/>
      <c r="C200" s="26"/>
      <c r="D200" s="59"/>
      <c r="E200" s="39"/>
      <c r="F200" s="59"/>
      <c r="G200" s="59"/>
      <c r="H200" s="39"/>
      <c r="I200" s="39"/>
      <c r="J200" s="98"/>
      <c r="K200" s="26"/>
    </row>
    <row r="201" spans="1:11" x14ac:dyDescent="0.25">
      <c r="A201" s="26"/>
      <c r="B201" s="26"/>
      <c r="C201" s="26"/>
      <c r="D201" s="59"/>
      <c r="E201" s="39"/>
      <c r="F201" s="59"/>
      <c r="G201" s="59"/>
      <c r="H201" s="39"/>
      <c r="I201" s="39"/>
      <c r="J201" s="98"/>
      <c r="K201" s="26"/>
    </row>
    <row r="202" spans="1:11" x14ac:dyDescent="0.25">
      <c r="A202" s="26"/>
      <c r="B202" s="26"/>
      <c r="C202" s="26"/>
      <c r="D202" s="59"/>
      <c r="E202" s="39"/>
      <c r="F202" s="59"/>
      <c r="G202" s="59"/>
      <c r="H202" s="39"/>
      <c r="I202" s="39"/>
      <c r="J202" s="98"/>
      <c r="K202" s="26"/>
    </row>
    <row r="203" spans="1:11" x14ac:dyDescent="0.25">
      <c r="A203" s="26"/>
      <c r="B203" s="26"/>
      <c r="C203" s="26"/>
      <c r="D203" s="59"/>
      <c r="E203" s="39"/>
      <c r="F203" s="59"/>
      <c r="G203" s="59"/>
      <c r="H203" s="39"/>
      <c r="I203" s="39"/>
      <c r="J203" s="98"/>
      <c r="K203" s="26"/>
    </row>
    <row r="204" spans="1:11" x14ac:dyDescent="0.25">
      <c r="A204" s="26"/>
      <c r="B204" s="26"/>
      <c r="C204" s="26"/>
      <c r="D204" s="59"/>
      <c r="E204" s="39"/>
      <c r="F204" s="59"/>
      <c r="G204" s="59"/>
      <c r="H204" s="39"/>
      <c r="I204" s="39"/>
      <c r="J204" s="98"/>
      <c r="K204" s="26"/>
    </row>
    <row r="205" spans="1:11" x14ac:dyDescent="0.25">
      <c r="A205" s="26"/>
      <c r="B205" s="26"/>
      <c r="C205" s="26"/>
      <c r="D205" s="59"/>
      <c r="E205" s="39"/>
      <c r="F205" s="59"/>
      <c r="G205" s="59"/>
      <c r="H205" s="39"/>
      <c r="I205" s="39"/>
      <c r="J205" s="98"/>
      <c r="K205" s="26"/>
    </row>
    <row r="206" spans="1:11" x14ac:dyDescent="0.25">
      <c r="A206" s="26"/>
      <c r="B206" s="26"/>
      <c r="C206" s="26"/>
      <c r="D206" s="59"/>
      <c r="E206" s="39"/>
      <c r="F206" s="59"/>
      <c r="G206" s="59"/>
      <c r="H206" s="39"/>
      <c r="I206" s="39"/>
      <c r="J206" s="98"/>
      <c r="K206" s="26"/>
    </row>
    <row r="207" spans="1:11" x14ac:dyDescent="0.25">
      <c r="A207" s="26"/>
      <c r="B207" s="26"/>
      <c r="C207" s="26"/>
      <c r="D207" s="59"/>
      <c r="E207" s="39"/>
      <c r="F207" s="59"/>
      <c r="G207" s="59"/>
      <c r="H207" s="39"/>
      <c r="I207" s="39"/>
      <c r="J207" s="98"/>
      <c r="K207" s="26"/>
    </row>
    <row r="208" spans="1:11" x14ac:dyDescent="0.25">
      <c r="A208" s="26"/>
      <c r="B208" s="26"/>
      <c r="C208" s="26"/>
      <c r="D208" s="59"/>
      <c r="E208" s="39"/>
      <c r="F208" s="59"/>
      <c r="G208" s="59"/>
      <c r="H208" s="39"/>
      <c r="I208" s="39"/>
      <c r="J208" s="98"/>
      <c r="K208" s="26"/>
    </row>
    <row r="209" spans="1:11" x14ac:dyDescent="0.25">
      <c r="A209" s="26"/>
      <c r="B209" s="26"/>
      <c r="C209" s="26"/>
      <c r="D209" s="59"/>
      <c r="E209" s="39"/>
      <c r="F209" s="59"/>
      <c r="G209" s="59"/>
      <c r="H209" s="39"/>
      <c r="I209" s="39"/>
      <c r="J209" s="98"/>
      <c r="K209" s="26"/>
    </row>
    <row r="210" spans="1:11" x14ac:dyDescent="0.25">
      <c r="A210" s="26"/>
      <c r="B210" s="26"/>
      <c r="C210" s="26"/>
      <c r="D210" s="59"/>
      <c r="E210" s="39"/>
      <c r="F210" s="59"/>
      <c r="G210" s="59"/>
      <c r="H210" s="39"/>
      <c r="I210" s="39"/>
      <c r="J210" s="98"/>
      <c r="K210" s="26"/>
    </row>
    <row r="211" spans="1:11" x14ac:dyDescent="0.25">
      <c r="A211" s="26"/>
      <c r="B211" s="26"/>
      <c r="C211" s="26"/>
      <c r="D211" s="59"/>
      <c r="E211" s="39"/>
      <c r="F211" s="59"/>
      <c r="G211" s="59"/>
      <c r="H211" s="39"/>
      <c r="I211" s="39"/>
      <c r="J211" s="98"/>
      <c r="K211" s="26"/>
    </row>
    <row r="212" spans="1:11" x14ac:dyDescent="0.25">
      <c r="A212" s="26"/>
      <c r="B212" s="26"/>
      <c r="C212" s="26"/>
      <c r="D212" s="59"/>
      <c r="E212" s="39"/>
      <c r="F212" s="59"/>
      <c r="G212" s="59"/>
      <c r="H212" s="39"/>
      <c r="I212" s="39"/>
      <c r="J212" s="98"/>
      <c r="K212" s="26"/>
    </row>
    <row r="213" spans="1:11" x14ac:dyDescent="0.25">
      <c r="A213" s="26"/>
      <c r="B213" s="26"/>
      <c r="C213" s="26"/>
      <c r="D213" s="59"/>
      <c r="E213" s="39"/>
      <c r="F213" s="59"/>
      <c r="G213" s="59"/>
      <c r="H213" s="39"/>
      <c r="I213" s="39"/>
      <c r="J213" s="98"/>
      <c r="K213" s="26"/>
    </row>
    <row r="214" spans="1:11" x14ac:dyDescent="0.25">
      <c r="A214" s="26"/>
      <c r="B214" s="26"/>
      <c r="C214" s="26"/>
      <c r="D214" s="59"/>
      <c r="E214" s="39"/>
      <c r="F214" s="59"/>
      <c r="G214" s="59"/>
      <c r="H214" s="39"/>
      <c r="I214" s="39"/>
      <c r="J214" s="98"/>
      <c r="K214" s="26"/>
    </row>
    <row r="215" spans="1:11" x14ac:dyDescent="0.25">
      <c r="A215" s="26"/>
      <c r="B215" s="26"/>
      <c r="C215" s="26"/>
      <c r="D215" s="59"/>
      <c r="E215" s="39"/>
      <c r="F215" s="59"/>
      <c r="G215" s="59"/>
      <c r="H215" s="39"/>
      <c r="I215" s="39"/>
      <c r="J215" s="98"/>
      <c r="K215" s="26"/>
    </row>
    <row r="216" spans="1:11" x14ac:dyDescent="0.25">
      <c r="A216" s="26"/>
      <c r="B216" s="26"/>
      <c r="C216" s="26"/>
      <c r="D216" s="59"/>
      <c r="E216" s="39"/>
      <c r="F216" s="59"/>
      <c r="G216" s="59"/>
      <c r="H216" s="39"/>
      <c r="I216" s="39"/>
      <c r="J216" s="98"/>
      <c r="K216" s="26"/>
    </row>
    <row r="217" spans="1:11" x14ac:dyDescent="0.25">
      <c r="A217" s="26"/>
      <c r="B217" s="26"/>
      <c r="C217" s="26"/>
      <c r="D217" s="59"/>
      <c r="E217" s="39"/>
      <c r="F217" s="59"/>
      <c r="G217" s="59"/>
      <c r="H217" s="39"/>
      <c r="I217" s="39"/>
      <c r="J217" s="98"/>
      <c r="K217" s="26"/>
    </row>
    <row r="218" spans="1:11" x14ac:dyDescent="0.25">
      <c r="A218" s="26"/>
      <c r="B218" s="26"/>
      <c r="C218" s="26"/>
      <c r="D218" s="59"/>
      <c r="E218" s="39"/>
      <c r="F218" s="59"/>
      <c r="G218" s="59"/>
      <c r="H218" s="39"/>
      <c r="I218" s="39"/>
      <c r="J218" s="98"/>
      <c r="K218" s="26"/>
    </row>
    <row r="219" spans="1:11" x14ac:dyDescent="0.25">
      <c r="A219" s="26"/>
      <c r="B219" s="26"/>
      <c r="C219" s="26"/>
      <c r="D219" s="59"/>
      <c r="E219" s="39"/>
      <c r="F219" s="59"/>
      <c r="G219" s="59"/>
      <c r="H219" s="39"/>
      <c r="I219" s="39"/>
      <c r="J219" s="98"/>
      <c r="K219" s="26"/>
    </row>
    <row r="220" spans="1:11" x14ac:dyDescent="0.25">
      <c r="A220" s="26"/>
      <c r="B220" s="26"/>
      <c r="C220" s="26"/>
      <c r="D220" s="59"/>
      <c r="E220" s="39"/>
      <c r="F220" s="59"/>
      <c r="G220" s="59"/>
      <c r="H220" s="39"/>
      <c r="I220" s="39"/>
      <c r="J220" s="98"/>
      <c r="K220" s="26"/>
    </row>
    <row r="221" spans="1:11" x14ac:dyDescent="0.25">
      <c r="A221" s="26"/>
      <c r="B221" s="26"/>
      <c r="C221" s="26"/>
      <c r="D221" s="59"/>
      <c r="E221" s="39"/>
      <c r="F221" s="59"/>
      <c r="G221" s="59"/>
      <c r="H221" s="39"/>
      <c r="I221" s="39"/>
      <c r="J221" s="98"/>
      <c r="K221" s="26"/>
    </row>
    <row r="222" spans="1:11" x14ac:dyDescent="0.25">
      <c r="A222" s="26"/>
      <c r="B222" s="26"/>
      <c r="C222" s="26"/>
      <c r="D222" s="59"/>
      <c r="E222" s="39"/>
      <c r="F222" s="59"/>
      <c r="G222" s="59"/>
      <c r="H222" s="39"/>
      <c r="I222" s="39"/>
      <c r="J222" s="98"/>
      <c r="K222" s="26"/>
    </row>
    <row r="223" spans="1:11" x14ac:dyDescent="0.25">
      <c r="A223" s="26"/>
      <c r="B223" s="26"/>
      <c r="C223" s="26"/>
      <c r="D223" s="59"/>
      <c r="E223" s="39"/>
      <c r="F223" s="59"/>
      <c r="G223" s="59"/>
      <c r="H223" s="39"/>
      <c r="I223" s="39"/>
      <c r="J223" s="98"/>
      <c r="K223" s="26"/>
    </row>
    <row r="224" spans="1:11" x14ac:dyDescent="0.25">
      <c r="A224" s="26"/>
      <c r="B224" s="26"/>
      <c r="C224" s="26"/>
      <c r="D224" s="59"/>
      <c r="E224" s="39"/>
      <c r="F224" s="59"/>
      <c r="G224" s="59"/>
      <c r="H224" s="39"/>
      <c r="I224" s="39"/>
      <c r="J224" s="98"/>
      <c r="K224" s="26"/>
    </row>
    <row r="225" spans="1:11" x14ac:dyDescent="0.25">
      <c r="A225" s="26"/>
      <c r="B225" s="26"/>
      <c r="C225" s="26"/>
      <c r="D225" s="59"/>
      <c r="E225" s="39"/>
      <c r="F225" s="59"/>
      <c r="G225" s="59"/>
      <c r="H225" s="39"/>
      <c r="I225" s="39"/>
      <c r="J225" s="98"/>
      <c r="K225" s="26"/>
    </row>
    <row r="226" spans="1:11" x14ac:dyDescent="0.25">
      <c r="A226" s="26"/>
      <c r="B226" s="26"/>
      <c r="C226" s="26"/>
      <c r="D226" s="59"/>
      <c r="E226" s="39"/>
      <c r="F226" s="59"/>
      <c r="G226" s="59"/>
      <c r="H226" s="39"/>
      <c r="I226" s="39"/>
      <c r="J226" s="98"/>
      <c r="K226" s="26"/>
    </row>
    <row r="227" spans="1:11" x14ac:dyDescent="0.25">
      <c r="A227" s="26"/>
      <c r="B227" s="26"/>
      <c r="C227" s="26"/>
      <c r="D227" s="59"/>
      <c r="E227" s="39"/>
      <c r="F227" s="59"/>
      <c r="G227" s="59"/>
      <c r="H227" s="39"/>
      <c r="I227" s="39"/>
      <c r="J227" s="98"/>
      <c r="K227" s="26"/>
    </row>
    <row r="228" spans="1:11" x14ac:dyDescent="0.25">
      <c r="A228" s="26"/>
      <c r="B228" s="26"/>
      <c r="C228" s="26"/>
      <c r="D228" s="59"/>
      <c r="E228" s="39"/>
      <c r="F228" s="59"/>
      <c r="G228" s="59"/>
      <c r="H228" s="39"/>
      <c r="I228" s="39"/>
      <c r="J228" s="98"/>
      <c r="K228" s="26"/>
    </row>
    <row r="229" spans="1:11" x14ac:dyDescent="0.25">
      <c r="A229" s="26"/>
      <c r="B229" s="26"/>
      <c r="C229" s="26"/>
      <c r="D229" s="59"/>
      <c r="E229" s="39"/>
      <c r="F229" s="59"/>
      <c r="G229" s="59"/>
      <c r="H229" s="39"/>
      <c r="I229" s="39"/>
      <c r="J229" s="98"/>
      <c r="K229" s="26"/>
    </row>
    <row r="230" spans="1:11" x14ac:dyDescent="0.25">
      <c r="A230" s="26"/>
      <c r="B230" s="26"/>
      <c r="C230" s="26"/>
      <c r="D230" s="59"/>
      <c r="E230" s="39"/>
      <c r="F230" s="59"/>
      <c r="G230" s="59"/>
      <c r="H230" s="39"/>
      <c r="I230" s="39"/>
      <c r="J230" s="98"/>
      <c r="K230" s="26"/>
    </row>
    <row r="231" spans="1:11" x14ac:dyDescent="0.25">
      <c r="A231" s="26"/>
      <c r="B231" s="26"/>
      <c r="C231" s="26"/>
      <c r="D231" s="59"/>
      <c r="E231" s="39"/>
      <c r="F231" s="59"/>
      <c r="G231" s="59"/>
      <c r="H231" s="39"/>
      <c r="I231" s="39"/>
      <c r="J231" s="98"/>
      <c r="K231" s="26"/>
    </row>
    <row r="232" spans="1:11" x14ac:dyDescent="0.25">
      <c r="A232" s="26"/>
      <c r="B232" s="26"/>
      <c r="C232" s="26"/>
      <c r="D232" s="59"/>
      <c r="E232" s="39"/>
      <c r="F232" s="59"/>
      <c r="G232" s="59"/>
      <c r="H232" s="39"/>
      <c r="I232" s="39"/>
      <c r="J232" s="98"/>
      <c r="K232" s="26"/>
    </row>
    <row r="233" spans="1:11" x14ac:dyDescent="0.25">
      <c r="A233" s="26"/>
      <c r="B233" s="26"/>
      <c r="C233" s="26"/>
      <c r="D233" s="59"/>
      <c r="E233" s="39"/>
      <c r="F233" s="59"/>
      <c r="G233" s="59"/>
      <c r="H233" s="39"/>
      <c r="I233" s="39"/>
      <c r="J233" s="98"/>
      <c r="K233" s="26"/>
    </row>
    <row r="234" spans="1:11" x14ac:dyDescent="0.25">
      <c r="A234" s="26"/>
      <c r="B234" s="26"/>
      <c r="C234" s="26"/>
      <c r="D234" s="59"/>
      <c r="E234" s="39"/>
      <c r="F234" s="59"/>
      <c r="G234" s="59"/>
      <c r="H234" s="39"/>
      <c r="I234" s="39"/>
      <c r="J234" s="98"/>
      <c r="K234" s="26"/>
    </row>
    <row r="235" spans="1:11" x14ac:dyDescent="0.25">
      <c r="A235" s="26"/>
      <c r="B235" s="26"/>
      <c r="C235" s="26"/>
      <c r="D235" s="59"/>
      <c r="E235" s="39"/>
      <c r="F235" s="59"/>
      <c r="G235" s="59"/>
      <c r="H235" s="39"/>
      <c r="I235" s="39"/>
      <c r="J235" s="98"/>
      <c r="K235" s="26"/>
    </row>
  </sheetData>
  <conditionalFormatting sqref="K8:K151">
    <cfRule type="cellIs" dxfId="0" priority="2" operator="lessThan">
      <formula>1</formula>
    </cfRule>
  </conditionalFormatting>
  <printOptions horizontalCentered="1"/>
  <pageMargins left="0.2" right="0.2" top="0.75" bottom="0.25" header="0.3" footer="0.3"/>
  <pageSetup scale="55" orientation="landscape" r:id="rId1"/>
  <headerFooter>
    <oddHeader>&amp;C&amp;"-,Bold"MOE 17 
Calculation Based on Per Pupil Expenditures&amp;R2/3/16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Original</vt:lpstr>
      <vt:lpstr>Consd dist</vt:lpstr>
      <vt:lpstr>Sheet3</vt:lpstr>
      <vt:lpstr>'Consd dist'!Print_Titles</vt:lpstr>
      <vt:lpstr>Original!Print_Titles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Bobbitt</dc:creator>
  <cp:lastModifiedBy>Mary Bobbitt</cp:lastModifiedBy>
  <cp:lastPrinted>2016-03-25T18:41:57Z</cp:lastPrinted>
  <dcterms:created xsi:type="dcterms:W3CDTF">2015-04-17T13:33:10Z</dcterms:created>
  <dcterms:modified xsi:type="dcterms:W3CDTF">2016-03-25T18:42:15Z</dcterms:modified>
</cp:coreProperties>
</file>